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C:\Users\herg01\Desktop\Översätta BDR\"/>
    </mc:Choice>
  </mc:AlternateContent>
  <xr:revisionPtr revIDLastSave="0" documentId="13_ncr:1_{FE43AD14-CC95-4E29-A09E-CD46126A433A}" xr6:coauthVersionLast="47" xr6:coauthVersionMax="47" xr10:uidLastSave="{00000000-0000-0000-0000-000000000000}"/>
  <workbookProtection lockStructure="1"/>
  <bookViews>
    <workbookView xWindow="32385" yWindow="-9465" windowWidth="31590" windowHeight="17955" tabRatio="920" activeTab="2" xr2:uid="{00000000-000D-0000-FFFF-FFFF0000000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C_InstallationDescription!$G$143</definedName>
    <definedName name="CNTR_ExistSubInstEntries">C_InstallationDescription!$G$143</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C_InstallationDescription!$H$124:$H$140</definedName>
    <definedName name="CNTR_SubInstListNames">C_InstallationDescription!$F$124:$F$140</definedName>
    <definedName name="CNTR_TemplateVersion">a_Contents!$G$45</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C_InstallationDescription!$B$5:$O$144</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45" i="16" l="1"/>
  <c r="F944" i="16"/>
  <c r="F943" i="16"/>
  <c r="F942" i="16"/>
  <c r="F941" i="16"/>
  <c r="F940" i="16"/>
  <c r="F939" i="16"/>
  <c r="F828" i="16"/>
  <c r="F827" i="16"/>
  <c r="F826" i="16"/>
  <c r="F825" i="16"/>
  <c r="F824" i="16"/>
  <c r="F823" i="16"/>
  <c r="F822" i="16"/>
  <c r="F712" i="16"/>
  <c r="F711" i="16"/>
  <c r="F710" i="16"/>
  <c r="F709" i="16"/>
  <c r="F708" i="16"/>
  <c r="F707" i="16"/>
  <c r="F706" i="16"/>
  <c r="F553" i="16"/>
  <c r="F552" i="16"/>
  <c r="F551" i="16"/>
  <c r="F550" i="16"/>
  <c r="F549" i="16"/>
  <c r="F548" i="16"/>
  <c r="F547" i="16"/>
  <c r="F413" i="16"/>
  <c r="F412" i="16"/>
  <c r="F411" i="16"/>
  <c r="F410" i="16"/>
  <c r="F409" i="16"/>
  <c r="F408" i="16"/>
  <c r="F407" i="16"/>
  <c r="F273" i="16"/>
  <c r="F272" i="16"/>
  <c r="F271" i="16"/>
  <c r="F270" i="16"/>
  <c r="F269" i="16"/>
  <c r="F268" i="16"/>
  <c r="F267" i="16"/>
  <c r="D54" i="19" l="1"/>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E935" i="16"/>
  <c r="E916" i="16"/>
  <c r="F901" i="16"/>
  <c r="F899" i="16"/>
  <c r="E818" i="16"/>
  <c r="E799" i="16"/>
  <c r="F784" i="16"/>
  <c r="F782" i="16"/>
  <c r="F702" i="16"/>
  <c r="E698" i="16"/>
  <c r="E679" i="16"/>
  <c r="F664" i="16"/>
  <c r="F662" i="16"/>
  <c r="F658" i="16"/>
  <c r="F574" i="16"/>
  <c r="E543" i="16"/>
  <c r="E525" i="16"/>
  <c r="F434" i="16"/>
  <c r="E403" i="16"/>
  <c r="E385" i="16"/>
  <c r="F294"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W942" i="16"/>
  <c r="W943" i="16" s="1"/>
  <c r="W944" i="16" s="1"/>
  <c r="W945"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W709" i="16"/>
  <c r="W710" i="16" s="1"/>
  <c r="W711" i="16" s="1"/>
  <c r="W712"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W551" i="16"/>
  <c r="W552" i="16" s="1"/>
  <c r="W553" i="16" s="1"/>
  <c r="W549"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W411" i="16"/>
  <c r="W412" i="16" s="1"/>
  <c r="W413" i="16" s="1"/>
  <c r="W409"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W271" i="16"/>
  <c r="W272" i="16" s="1"/>
  <c r="W273" i="16" s="1"/>
  <c r="W269"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E44" i="1"/>
  <c r="L44" i="1" s="1"/>
  <c r="D37" i="1"/>
  <c r="D38" i="1" s="1"/>
  <c r="D39" i="1" s="1"/>
  <c r="D40" i="1" s="1"/>
  <c r="D41" i="1" s="1"/>
  <c r="D42" i="1" s="1"/>
  <c r="D43" i="1" s="1"/>
  <c r="D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2" i="19"/>
  <c r="B69" i="19"/>
  <c r="D67" i="19"/>
  <c r="B67" i="19"/>
  <c r="D66" i="19"/>
  <c r="B66" i="19"/>
  <c r="B65" i="19"/>
  <c r="B6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3"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Q41" i="1" l="1"/>
  <c r="Q39" i="1"/>
  <c r="Q37" i="1"/>
  <c r="Q36" i="1"/>
  <c r="E127" i="1"/>
  <c r="H126" i="1"/>
  <c r="H140" i="1"/>
  <c r="I140" i="1" s="1"/>
  <c r="H124" i="1"/>
  <c r="H125" i="1"/>
  <c r="B28" i="17"/>
  <c r="B27" i="17"/>
  <c r="B26" i="17"/>
  <c r="B25" i="17"/>
  <c r="B24" i="17"/>
  <c r="B23" i="17"/>
  <c r="B22" i="17"/>
  <c r="B21" i="17"/>
  <c r="B20" i="17"/>
  <c r="B19" i="17"/>
  <c r="B18" i="17"/>
  <c r="B17" i="17"/>
  <c r="B16" i="17"/>
  <c r="B15" i="17"/>
  <c r="B14" i="17"/>
  <c r="F125" i="1" l="1"/>
  <c r="F140" i="1"/>
  <c r="F124" i="1"/>
  <c r="F127" i="1"/>
  <c r="F126" i="1"/>
  <c r="H127" i="1"/>
  <c r="C3" i="17"/>
  <c r="G45" i="18" s="1"/>
  <c r="E128" i="1"/>
  <c r="F128" i="1" s="1"/>
  <c r="I513" i="13"/>
  <c r="Q535" i="13" s="1"/>
  <c r="I718" i="13"/>
  <c r="Q740" i="13" s="1"/>
  <c r="H128" i="1" l="1"/>
  <c r="I30" i="13"/>
  <c r="F225"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G3" i="13"/>
  <c r="I3" i="13"/>
  <c r="E129" i="1"/>
  <c r="F129" i="1" s="1"/>
  <c r="I124" i="1"/>
  <c r="I923" i="13"/>
  <c r="E130" i="1" l="1"/>
  <c r="F130" i="1" s="1"/>
  <c r="F158" i="13"/>
  <c r="I64" i="13"/>
  <c r="J263" i="13"/>
  <c r="F189" i="13"/>
  <c r="J209" i="13"/>
  <c r="F67" i="13"/>
  <c r="W30" i="13"/>
  <c r="F291" i="13"/>
  <c r="F254" i="13"/>
  <c r="F138" i="13"/>
  <c r="F124" i="13"/>
  <c r="F101" i="13"/>
  <c r="F244"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H129" i="1"/>
  <c r="I1128" i="13" s="1"/>
  <c r="Q1150" i="13" s="1"/>
  <c r="E131" i="1"/>
  <c r="F131" i="1" s="1"/>
  <c r="H130" i="1" l="1"/>
  <c r="I1333" i="13" s="1"/>
  <c r="Q1355" i="13" s="1"/>
  <c r="P1330" i="13"/>
  <c r="F1153" i="13"/>
  <c r="F1203" i="13"/>
  <c r="F1281" i="13"/>
  <c r="F1242" i="13"/>
  <c r="F1291" i="13"/>
  <c r="J1298" i="13"/>
  <c r="F1320" i="13"/>
  <c r="F1268" i="13"/>
  <c r="S1172" i="13"/>
  <c r="S1178" i="13" s="1"/>
  <c r="S1182" i="13" s="1"/>
  <c r="S1186" i="13" s="1"/>
  <c r="F1219" i="13"/>
  <c r="F1193" i="13"/>
  <c r="I1150" i="13"/>
  <c r="J1256" i="13"/>
  <c r="F1176" i="13"/>
  <c r="W1128" i="13"/>
  <c r="P1535" i="13"/>
  <c r="I130" i="1"/>
  <c r="K4" i="13"/>
  <c r="I129" i="1"/>
  <c r="I4" i="13"/>
  <c r="E132" i="1"/>
  <c r="F132" i="1" s="1"/>
  <c r="H131" i="1"/>
  <c r="I1538" i="13" s="1"/>
  <c r="Q1560" i="13" s="1"/>
  <c r="F1447" i="13" l="1"/>
  <c r="W1333" i="13"/>
  <c r="F1496" i="13"/>
  <c r="I1355" i="13"/>
  <c r="F1525" i="13"/>
  <c r="F1424" i="13"/>
  <c r="J1503" i="13"/>
  <c r="F1358" i="13"/>
  <c r="J1461" i="13"/>
  <c r="F1408" i="13"/>
  <c r="F1381" i="13"/>
  <c r="F1486" i="13"/>
  <c r="F1473" i="13"/>
  <c r="F1398" i="13"/>
  <c r="S1377" i="13"/>
  <c r="S1383" i="13" s="1"/>
  <c r="S1387" i="13" s="1"/>
  <c r="S1391" i="13" s="1"/>
  <c r="P1740" i="13"/>
  <c r="S1582" i="13"/>
  <c r="S1588" i="13" s="1"/>
  <c r="S1592" i="13" s="1"/>
  <c r="S1596" i="13" s="1"/>
  <c r="F1691" i="13"/>
  <c r="I1560" i="13"/>
  <c r="F1652" i="13"/>
  <c r="F1563" i="13"/>
  <c r="F1613" i="13"/>
  <c r="F1678" i="13"/>
  <c r="F1629" i="13"/>
  <c r="J1666" i="13"/>
  <c r="F1701" i="13"/>
  <c r="F1586" i="13"/>
  <c r="J1708" i="13"/>
  <c r="F1730" i="13"/>
  <c r="F1603" i="13"/>
  <c r="W1538" i="13"/>
  <c r="I131" i="1"/>
  <c r="M4" i="13"/>
  <c r="E133" i="1"/>
  <c r="F133" i="1" s="1"/>
  <c r="H132" i="1"/>
  <c r="I1743" i="13" s="1"/>
  <c r="Q1765" i="13" s="1"/>
  <c r="P1945" i="13" l="1"/>
  <c r="F1935" i="13"/>
  <c r="F1808" i="13"/>
  <c r="F1906" i="13"/>
  <c r="F1834" i="13"/>
  <c r="J1913" i="13"/>
  <c r="F1896" i="13"/>
  <c r="J1871" i="13"/>
  <c r="F1768" i="13"/>
  <c r="I1765" i="13"/>
  <c r="F1857" i="13"/>
  <c r="F1883" i="13"/>
  <c r="F1791" i="13"/>
  <c r="S1787" i="13"/>
  <c r="S1793" i="13" s="1"/>
  <c r="S1797" i="13" s="1"/>
  <c r="S1801" i="13" s="1"/>
  <c r="F1818" i="13"/>
  <c r="W1743" i="13"/>
  <c r="I132" i="1"/>
  <c r="G5" i="13"/>
  <c r="E134" i="1"/>
  <c r="F134" i="1" s="1"/>
  <c r="H133" i="1"/>
  <c r="I1948" i="13" s="1"/>
  <c r="Q1970" i="13" s="1"/>
  <c r="P2150" i="13" l="1"/>
  <c r="F2088" i="13"/>
  <c r="F2140" i="13"/>
  <c r="F2023" i="13"/>
  <c r="F2013" i="13"/>
  <c r="I1970" i="13"/>
  <c r="J2118" i="13"/>
  <c r="S1992" i="13"/>
  <c r="S1998" i="13" s="1"/>
  <c r="S2002" i="13" s="1"/>
  <c r="S2006" i="13" s="1"/>
  <c r="F2101" i="13"/>
  <c r="J2076" i="13"/>
  <c r="F2039" i="13"/>
  <c r="F2111" i="13"/>
  <c r="F2062" i="13"/>
  <c r="F1973" i="13"/>
  <c r="F1996" i="13"/>
  <c r="W1948" i="13"/>
  <c r="I133" i="1"/>
  <c r="I5" i="13"/>
  <c r="E135" i="1"/>
  <c r="F135" i="1" s="1"/>
  <c r="H134" i="1"/>
  <c r="I134" i="1" s="1"/>
  <c r="E136" i="1" l="1"/>
  <c r="F136" i="1" s="1"/>
  <c r="H135" i="1"/>
  <c r="I135" i="1" s="1"/>
  <c r="E137" i="1" l="1"/>
  <c r="F137" i="1" s="1"/>
  <c r="H136" i="1"/>
  <c r="I136" i="1" s="1"/>
  <c r="P510" i="13" l="1"/>
  <c r="E138" i="1"/>
  <c r="F138" i="1" s="1"/>
  <c r="H137" i="1"/>
  <c r="I137" i="1" s="1"/>
  <c r="P305" i="13" l="1"/>
  <c r="R2" i="13" s="1"/>
  <c r="E139" i="1"/>
  <c r="F139" i="1" s="1"/>
  <c r="H138" i="1"/>
  <c r="I138" i="1" s="1"/>
  <c r="H139" i="1" l="1"/>
  <c r="I139" i="1" s="1"/>
  <c r="L208" i="21" l="1"/>
  <c r="L344" i="21"/>
  <c r="L312" i="21"/>
  <c r="L121" i="21"/>
  <c r="L30" i="21"/>
  <c r="L249" i="21"/>
  <c r="E265" i="21" s="1"/>
  <c r="L150" i="21"/>
  <c r="L282" i="21"/>
  <c r="E295" i="21" s="1"/>
  <c r="L179" i="21"/>
  <c r="K124" i="1"/>
  <c r="S282" i="21" l="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I994" i="16" l="1"/>
  <c r="R41" i="1"/>
  <c r="I4" i="16"/>
  <c r="I3" i="16"/>
  <c r="L38" i="1"/>
  <c r="R39" i="1"/>
  <c r="R40" i="1"/>
  <c r="R38" i="1"/>
  <c r="L42" i="1"/>
  <c r="L40" i="1"/>
  <c r="L39" i="1"/>
  <c r="R42" i="1"/>
  <c r="L37" i="1"/>
  <c r="L41" i="1" l="1"/>
  <c r="R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64" authorId="0" shapeId="0" xr:uid="{00000000-0006-0000-0700-000001000000}">
      <text>
        <r>
          <rPr>
            <sz val="9"/>
            <color indexed="81"/>
            <rFont val="Tahoma"/>
            <family val="2"/>
          </rPr>
          <t>special reporting, exception = BM 47 (VCM)</t>
        </r>
      </text>
    </comment>
    <comment ref="Q330" authorId="0" shapeId="0" xr:uid="{00000000-0006-0000-0700-000002000000}">
      <text>
        <r>
          <rPr>
            <sz val="9"/>
            <color indexed="81"/>
            <rFont val="Tahoma"/>
            <family val="2"/>
          </rPr>
          <t>special reporting, exception = BM 47 (VCM)</t>
        </r>
      </text>
    </comment>
    <comment ref="Q535" authorId="0" shapeId="0" xr:uid="{00000000-0006-0000-0700-000003000000}">
      <text>
        <r>
          <rPr>
            <sz val="9"/>
            <color indexed="81"/>
            <rFont val="Tahoma"/>
            <family val="2"/>
          </rPr>
          <t>special reporting, exception = BM 47 (VCM)</t>
        </r>
      </text>
    </comment>
    <comment ref="Q740" authorId="0" shapeId="0" xr:uid="{00000000-0006-0000-0700-000004000000}">
      <text>
        <r>
          <rPr>
            <sz val="9"/>
            <color indexed="81"/>
            <rFont val="Tahoma"/>
            <family val="2"/>
          </rPr>
          <t>special reporting, exception = BM 47 (VCM)</t>
        </r>
      </text>
    </comment>
    <comment ref="Q945" authorId="0" shapeId="0" xr:uid="{00000000-0006-0000-0700-000005000000}">
      <text>
        <r>
          <rPr>
            <sz val="9"/>
            <color indexed="81"/>
            <rFont val="Tahoma"/>
            <family val="2"/>
          </rPr>
          <t>special reporting, exception = BM 47 (VCM)</t>
        </r>
      </text>
    </comment>
    <comment ref="Q1150" authorId="0" shapeId="0" xr:uid="{00000000-0006-0000-0700-000006000000}">
      <text>
        <r>
          <rPr>
            <sz val="9"/>
            <color indexed="81"/>
            <rFont val="Tahoma"/>
            <family val="2"/>
          </rPr>
          <t>special reporting, exception = BM 47 (VCM)</t>
        </r>
      </text>
    </comment>
    <comment ref="Q1355" authorId="0" shapeId="0" xr:uid="{00000000-0006-0000-0700-000007000000}">
      <text>
        <r>
          <rPr>
            <sz val="9"/>
            <color indexed="81"/>
            <rFont val="Tahoma"/>
            <family val="2"/>
          </rPr>
          <t>special reporting, exception = BM 47 (VCM)</t>
        </r>
      </text>
    </comment>
    <comment ref="Q1560" authorId="0" shapeId="0" xr:uid="{00000000-0006-0000-0700-000008000000}">
      <text>
        <r>
          <rPr>
            <sz val="9"/>
            <color indexed="81"/>
            <rFont val="Tahoma"/>
            <family val="2"/>
          </rPr>
          <t>special reporting, exception = BM 47 (VCM)</t>
        </r>
      </text>
    </comment>
    <comment ref="Q1765" authorId="0" shapeId="0" xr:uid="{00000000-0006-0000-0700-000009000000}">
      <text>
        <r>
          <rPr>
            <sz val="9"/>
            <color indexed="81"/>
            <rFont val="Tahoma"/>
            <family val="2"/>
          </rPr>
          <t>special reporting, exception = BM 47 (VCM)</t>
        </r>
      </text>
    </comment>
    <comment ref="Q1970" authorId="0" shapeId="0" xr:uid="{00000000-0006-0000-0700-00000A000000}">
      <text>
        <r>
          <rPr>
            <sz val="9"/>
            <color indexed="81"/>
            <rFont val="Tahoma"/>
            <family val="2"/>
          </rPr>
          <t>special reporting, exception = BM 47 (VCM)</t>
        </r>
      </text>
    </comment>
    <comment ref="D2157" authorId="1" shapeId="0" xr:uid="{00000000-0006-0000-0700-00000B00000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D1102" authorId="0" shapeId="0" xr:uid="{00000000-0006-0000-0800-000001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50" authorId="0" shapeId="0" xr:uid="{00000000-0006-0000-0C00-000001000000}">
      <text>
        <r>
          <rPr>
            <b/>
            <sz val="9"/>
            <color indexed="81"/>
            <rFont val="Segoe UI"/>
            <family val="2"/>
          </rPr>
          <t xml:space="preserve">truncated to 250 characters
</t>
        </r>
      </text>
    </comment>
    <comment ref="I50" authorId="0" shapeId="0" xr:uid="{00000000-0006-0000-0C00-000002000000}">
      <text>
        <r>
          <rPr>
            <b/>
            <sz val="9"/>
            <color indexed="81"/>
            <rFont val="Segoe UI"/>
            <family val="2"/>
          </rPr>
          <t>In Column B it has to be truncated to below 255 characters</t>
        </r>
      </text>
    </comment>
    <comment ref="A122" authorId="0" shapeId="0" xr:uid="{00000000-0006-0000-0C00-000003000000}">
      <text>
        <r>
          <rPr>
            <b/>
            <sz val="9"/>
            <color indexed="81"/>
            <rFont val="Segoe UI"/>
            <family val="2"/>
          </rPr>
          <t xml:space="preserve">truncated to 250 characters
</t>
        </r>
      </text>
    </comment>
    <comment ref="O122" authorId="0" shapeId="0" xr:uid="{00000000-0006-0000-0C00-00000400000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<sst xmlns="http://schemas.openxmlformats.org/spreadsheetml/2006/main" count="4034" uniqueCount="2048">
  <si>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</si>
  <si>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</si>
  <si>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</si>
  <si>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</si>
  <si>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</si>
  <si>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</si>
  <si>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</si>
  <si>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</si>
  <si>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</si>
  <si>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</si>
  <si>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</si>
  <si>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CWT</t>
  </si>
  <si>
    <t>#JUMP_H_I</t>
  </si>
  <si>
    <t>#JUMP_H_II</t>
  </si>
  <si>
    <t>Dolime</t>
  </si>
  <si>
    <t>#JUMP_H_III</t>
  </si>
  <si>
    <t>Adt</t>
  </si>
  <si>
    <t>#JUMP_H_IV</t>
  </si>
  <si>
    <t>#JUMP_H_V</t>
  </si>
  <si>
    <t>#JUMP_H_VIII</t>
  </si>
  <si>
    <t>#JUMP_H_IX</t>
  </si>
  <si>
    <t>#JUMP_H_VI</t>
  </si>
  <si>
    <t>#JUMP_H_VII</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</si>
  <si>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</si>
  <si>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</si>
  <si>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</si>
  <si>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</si>
  <si>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</si>
  <si>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</si>
  <si>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</si>
  <si>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</si>
  <si>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</si>
  <si>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</si>
  <si>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</si>
  <si>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</si>
  <si>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</si>
  <si>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</si>
  <si>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</si>
  <si>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</si>
  <si>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</si>
  <si>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</si>
  <si>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</si>
  <si>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</si>
  <si>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</si>
  <si>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</si>
  <si>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</si>
  <si>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</si>
  <si>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</si>
  <si>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</si>
  <si>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</si>
  <si>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</si>
  <si>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</si>
  <si>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</si>
  <si>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</si>
  <si>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</si>
  <si>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</si>
  <si>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</si>
  <si>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</si>
  <si>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</si>
  <si>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</si>
  <si>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</si>
  <si>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</si>
  <si>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</si>
  <si>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</si>
  <si>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</si>
  <si>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</si>
  <si>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</si>
  <si>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</si>
  <si>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</si>
  <si>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</si>
  <si>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</si>
  <si>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</si>
  <si>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</si>
  <si>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</si>
  <si>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</si>
  <si>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</si>
  <si>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</si>
  <si>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</si>
  <si>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</si>
  <si>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</si>
  <si>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</si>
  <si>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</si>
  <si>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</si>
  <si>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</si>
  <si>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</si>
  <si>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</si>
  <si>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</si>
  <si>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</si>
  <si>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</si>
  <si>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</si>
  <si>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</si>
  <si>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</si>
  <si>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</si>
  <si>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</si>
  <si>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</si>
  <si>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</si>
  <si>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</si>
  <si>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</si>
  <si>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</si>
  <si>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</si>
  <si>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</si>
  <si>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relevant?</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</si>
  <si>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</si>
  <si>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</si>
  <si>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</si>
  <si>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</si>
  <si>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</si>
  <si>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</si>
  <si>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</si>
  <si>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</si>
  <si>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</si>
  <si>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</si>
  <si>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</si>
  <si>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</si>
  <si>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</si>
  <si>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</si>
  <si>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</si>
  <si>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</si>
  <si>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</si>
  <si>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</si>
  <si>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</si>
  <si>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</si>
  <si>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</si>
  <si>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</si>
  <si>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</si>
  <si>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</si>
  <si>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</si>
  <si>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</si>
  <si>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</si>
  <si>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</si>
  <si>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</si>
  <si>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</si>
  <si>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</si>
  <si>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Fall-back Sub-Installation List</t>
  </si>
  <si>
    <t>Sub-inst</t>
  </si>
  <si>
    <t>N2O</t>
  </si>
  <si>
    <t>CO2</t>
  </si>
  <si>
    <t>Euconst_GHGemitted</t>
  </si>
  <si>
    <t>Euconst_Capacityunit</t>
  </si>
  <si>
    <t>-</t>
  </si>
  <si>
    <t>Euconst_MMPstatus</t>
  </si>
  <si>
    <t>MW (th)</t>
  </si>
  <si>
    <t>Euconst_importexport</t>
  </si>
  <si>
    <t>Import</t>
  </si>
  <si>
    <t>Export</t>
  </si>
  <si>
    <t>Euconst_typeofconnect</t>
  </si>
  <si>
    <t>CCU</t>
  </si>
  <si>
    <t>CCS</t>
  </si>
  <si>
    <t>Source stream type list</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</si>
  <si>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</si>
  <si>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</si>
  <si>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</si>
  <si>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</si>
  <si>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</si>
  <si>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</si>
  <si>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</si>
  <si>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</si>
  <si>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</si>
  <si>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</si>
  <si>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</si>
  <si>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</si>
  <si>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</si>
  <si>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</si>
  <si>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</si>
  <si>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</si>
  <si>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</si>
  <si>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F. 
Product BM</t>
  </si>
  <si>
    <t>Monitoring Methods List</t>
  </si>
  <si>
    <t>Make grey?</t>
  </si>
  <si>
    <t>Euconst_quantification_annual</t>
  </si>
  <si>
    <t>D.</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</si>
  <si>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</si>
  <si>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</si>
  <si>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</si>
  <si>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</si>
  <si>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</si>
  <si>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</si>
  <si>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</si>
  <si>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</si>
  <si>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</si>
  <si>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</si>
  <si>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</si>
  <si>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</si>
  <si>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</si>
  <si>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</si>
  <si>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</si>
  <si>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</si>
  <si>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</si>
  <si>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</si>
  <si>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</si>
  <si>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</si>
  <si>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</si>
  <si>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</si>
  <si>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</si>
  <si>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</si>
  <si>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</si>
  <si>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</si>
  <si>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</si>
  <si>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</si>
  <si>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</si>
  <si>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</si>
  <si>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</si>
  <si>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</si>
  <si>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</si>
  <si>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</si>
  <si>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</si>
  <si>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</si>
  <si>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</si>
  <si>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</si>
  <si>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</si>
  <si>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</si>
  <si>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</si>
  <si>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</si>
  <si>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</si>
  <si>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</si>
  <si>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</si>
  <si>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</si>
  <si>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</si>
  <si>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</si>
  <si>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</si>
  <si>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</si>
  <si>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</si>
  <si>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</si>
  <si>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</si>
  <si>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</si>
  <si>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</si>
  <si>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</si>
  <si>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</si>
  <si>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</si>
  <si>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</si>
  <si>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</si>
  <si>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</si>
  <si>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</si>
  <si>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</si>
  <si>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</si>
  <si>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</si>
  <si>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</si>
  <si>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</si>
  <si>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</si>
  <si>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</si>
  <si>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</si>
  <si>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</si>
  <si>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</si>
  <si>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</si>
  <si>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</si>
  <si>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</si>
  <si>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</si>
  <si>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</si>
  <si>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</si>
  <si>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t>
  </si>
  <si>
    <t>III</t>
  </si>
  <si>
    <t>IV</t>
  </si>
  <si>
    <t>b</t>
  </si>
  <si>
    <t>https://eur-lex.europa.eu/eli/dir/2003/87/2018-04-08</t>
  </si>
  <si>
    <t>E.II.1.n !</t>
  </si>
  <si>
    <t>Has more than 1 sub?</t>
  </si>
  <si>
    <t>for dynamic print area</t>
  </si>
  <si>
    <t xml:space="preserve">(c) </t>
  </si>
  <si>
    <t>ETS coverage (f. formatting)</t>
  </si>
  <si>
    <t>EUConst_Relevant</t>
  </si>
  <si>
    <t>EUConst_NotRelevant</t>
  </si>
  <si>
    <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</si>
  <si>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</si>
  <si>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</si>
  <si>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</si>
  <si>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</si>
  <si>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</si>
  <si>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</si>
  <si>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</si>
  <si>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</si>
  <si>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</si>
  <si>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</si>
  <si>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</si>
  <si>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</si>
  <si>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</si>
  <si>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</si>
  <si>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</si>
  <si>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</si>
  <si>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</si>
  <si>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</si>
  <si>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</si>
  <si>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</si>
  <si>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</si>
  <si>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</si>
  <si>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</si>
  <si>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</si>
  <si>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</si>
  <si>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</si>
  <si>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</si>
  <si>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</si>
  <si>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</si>
  <si>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</si>
  <si>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</si>
  <si>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</si>
  <si>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</si>
  <si>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</si>
  <si>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</si>
  <si>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</si>
  <si>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 xml:space="preserve">Visbreaking </t>
  </si>
  <si>
    <t xml:space="preserve">Flexicoking </t>
  </si>
  <si>
    <t>EUConst_MsgDescription</t>
  </si>
  <si>
    <t>EUconst_ConnectedEntityTypes</t>
  </si>
  <si>
    <t>EUconst_ConnectionTypes</t>
  </si>
  <si>
    <t>EUconst_ConnectionShortTypes</t>
  </si>
  <si>
    <t>EUconst_ConnectionTransferTypes</t>
  </si>
  <si>
    <t>for display on first page</t>
  </si>
  <si>
    <t>B.</t>
  </si>
  <si>
    <t>F.</t>
  </si>
  <si>
    <t>G.</t>
  </si>
  <si>
    <t>G. 
Fall-back</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</si>
  <si>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</si>
  <si>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</si>
  <si>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</si>
  <si>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</si>
  <si>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</si>
  <si>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</si>
  <si>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</si>
  <si>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</si>
  <si>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</si>
  <si>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</si>
  <si>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</si>
  <si>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</si>
  <si>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</si>
  <si>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</si>
  <si>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</si>
  <si>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</si>
  <si>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</si>
  <si>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</si>
  <si>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</si>
  <si>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</si>
  <si>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</si>
  <si>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</si>
  <si>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</si>
  <si>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Relevant?</t>
  </si>
  <si>
    <t>EUconst_MSlistEUTLcodes</t>
  </si>
  <si>
    <t>GR</t>
  </si>
  <si>
    <t>GB</t>
  </si>
  <si>
    <t>EUconst_MsgGoToNextSubInst</t>
  </si>
  <si>
    <t>EUconst_ConfirmAllowUseOfData</t>
  </si>
  <si>
    <t>EUconst_MsgEnterThisSection</t>
  </si>
  <si>
    <t>I.</t>
  </si>
  <si>
    <t>J.</t>
  </si>
  <si>
    <t>EUconst_MsgBackToSheetF</t>
  </si>
  <si>
    <t>TEXT (Language Version)</t>
  </si>
  <si>
    <t>English Version (Original)</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</si>
  <si>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</si>
  <si>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</si>
  <si>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</si>
  <si>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</si>
  <si>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</si>
  <si>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</si>
  <si>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</si>
  <si>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</si>
  <si>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</si>
  <si>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</si>
  <si>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</si>
  <si>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</si>
  <si>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</si>
  <si>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</si>
  <si>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</si>
  <si>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</si>
  <si>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</si>
  <si>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</si>
  <si>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</si>
  <si>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</si>
  <si>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</si>
  <si>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</si>
  <si>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</si>
  <si>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</si>
  <si>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</si>
  <si>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</si>
  <si>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</si>
  <si>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</si>
  <si>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</si>
  <si>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</si>
  <si>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</si>
  <si>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</si>
  <si>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</si>
  <si>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</si>
  <si>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</si>
  <si>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</si>
  <si>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</si>
  <si>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</si>
  <si>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</si>
  <si>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</si>
  <si>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</si>
  <si>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</si>
  <si>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</si>
  <si>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</si>
  <si>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</si>
  <si>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</si>
  <si>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</si>
  <si>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</si>
  <si>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</si>
  <si>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</si>
  <si>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</si>
  <si>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</si>
  <si>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</si>
  <si>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</si>
  <si>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</si>
  <si>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</si>
  <si>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</si>
  <si>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</si>
  <si>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</si>
  <si>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</si>
  <si>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</si>
  <si>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</si>
  <si>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</si>
  <si>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</si>
  <si>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</si>
  <si>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</si>
  <si>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</si>
  <si>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</si>
  <si>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</si>
  <si>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</si>
  <si>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</si>
  <si>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</si>
  <si>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</si>
  <si>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</si>
  <si>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</si>
  <si>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</si>
  <si>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</si>
  <si>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</si>
  <si>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</si>
  <si>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</si>
  <si>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</si>
  <si>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</si>
  <si>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</si>
  <si>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</si>
  <si>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</si>
  <si>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</si>
  <si>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</si>
  <si>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</si>
  <si>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</si>
  <si>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</si>
  <si>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</si>
  <si>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</si>
  <si>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</si>
  <si>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</si>
  <si>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</si>
  <si>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</si>
  <si>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</si>
  <si>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</si>
  <si>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</si>
  <si>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</si>
  <si>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</si>
  <si>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</si>
  <si>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</si>
  <si>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</si>
  <si>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</si>
  <si>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</si>
  <si>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</si>
  <si>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</si>
  <si>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</si>
  <si>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</si>
  <si>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</si>
  <si>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</si>
  <si>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</si>
  <si>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</si>
  <si>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</si>
  <si>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</si>
  <si>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</si>
  <si>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</si>
  <si>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</si>
  <si>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</si>
  <si>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</si>
  <si>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</si>
  <si>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</si>
  <si>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</si>
  <si>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</si>
  <si>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</si>
  <si>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</si>
  <si>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</si>
  <si>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</si>
  <si>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</si>
  <si>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</si>
  <si>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</si>
  <si>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</si>
  <si>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</si>
  <si>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</si>
  <si>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</si>
  <si>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</si>
  <si>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</si>
  <si>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</si>
  <si>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</si>
  <si>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</si>
  <si>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</si>
  <si>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</si>
  <si>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</si>
  <si>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</si>
  <si>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</si>
  <si>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</si>
  <si>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</si>
  <si>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</si>
  <si>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</si>
  <si>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</si>
  <si>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</si>
  <si>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</si>
  <si>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</si>
  <si>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</si>
  <si>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</si>
  <si>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</si>
  <si>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</si>
  <si>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</si>
  <si>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</si>
  <si>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</si>
  <si>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</si>
  <si>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</si>
  <si>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</si>
  <si>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</si>
  <si>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</si>
  <si>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</si>
  <si>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</si>
  <si>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</si>
  <si>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</si>
  <si>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</si>
  <si>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</si>
  <si>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</si>
  <si>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</si>
  <si>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</si>
  <si>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</si>
  <si>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</si>
  <si>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</si>
  <si>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</si>
  <si>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</si>
  <si>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</si>
  <si>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</si>
  <si>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</si>
  <si>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</si>
  <si>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</si>
  <si>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</si>
  <si>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</si>
  <si>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</si>
  <si>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</si>
  <si>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</si>
  <si>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</si>
  <si>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</si>
  <si>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</si>
  <si>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</si>
  <si>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</si>
  <si>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</si>
  <si>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</si>
  <si>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</si>
  <si>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</si>
  <si>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</si>
  <si>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</si>
  <si>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</si>
  <si>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</si>
  <si>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</si>
  <si>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</si>
  <si>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</si>
  <si>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</si>
  <si>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</si>
  <si>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</si>
  <si>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</si>
  <si>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</si>
  <si>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</si>
  <si>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</si>
  <si>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</si>
  <si>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</si>
  <si>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</si>
  <si>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</si>
  <si>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</si>
  <si>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</si>
  <si>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</si>
  <si>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</si>
  <si>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</si>
  <si>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</si>
  <si>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</si>
  <si>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</si>
  <si>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</si>
  <si>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</si>
  <si>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</si>
  <si>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</si>
  <si>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</si>
  <si>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</si>
  <si>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</si>
  <si>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</si>
  <si>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</si>
  <si>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</si>
  <si>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</si>
  <si>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</si>
  <si>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</si>
  <si>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</si>
  <si>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</si>
  <si>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</si>
  <si>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</si>
  <si>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</si>
  <si>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</si>
  <si>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</si>
  <si>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</si>
  <si>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</si>
  <si>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</si>
  <si>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</si>
  <si>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</si>
  <si>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</si>
  <si>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</si>
  <si>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</si>
  <si>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</si>
  <si>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</si>
  <si>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</si>
  <si>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</si>
  <si>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</si>
  <si>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</si>
  <si>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</si>
  <si>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</si>
  <si>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</si>
  <si>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</si>
  <si>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</si>
  <si>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</si>
  <si>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</si>
  <si>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</si>
  <si>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</si>
  <si>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</si>
  <si>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</si>
  <si>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</si>
  <si>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</si>
  <si>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</si>
  <si>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</si>
  <si>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</si>
  <si>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</si>
  <si>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</si>
  <si>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</si>
  <si>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</si>
  <si>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</si>
  <si>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</si>
  <si>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</si>
  <si>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</si>
  <si>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</si>
  <si>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</si>
  <si>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</si>
  <si>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</si>
  <si>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</si>
  <si>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</si>
  <si>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</si>
  <si>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</si>
  <si>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</si>
  <si>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</si>
  <si>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</si>
  <si>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</si>
  <si>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</si>
  <si>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</si>
  <si>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</si>
  <si>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</si>
  <si>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</si>
  <si>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</si>
  <si>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</si>
  <si>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</si>
  <si>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</si>
  <si>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</si>
  <si>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</si>
  <si>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</si>
  <si>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</si>
  <si>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</si>
  <si>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</si>
  <si>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</si>
  <si>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</si>
  <si>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</si>
  <si>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</si>
  <si>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</si>
  <si>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</si>
  <si>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</si>
  <si>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</si>
  <si>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</si>
  <si>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</si>
  <si>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</si>
  <si>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</si>
  <si>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</si>
  <si>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</si>
  <si>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</si>
  <si>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</si>
  <si>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</si>
  <si>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</si>
  <si>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</si>
  <si>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</si>
  <si>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</si>
  <si>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</si>
  <si>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</si>
  <si>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</si>
  <si>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</si>
  <si>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</si>
  <si>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</si>
  <si>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</si>
  <si>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</si>
  <si>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</si>
  <si>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</si>
  <si>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</si>
  <si>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</si>
  <si>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</si>
  <si>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</si>
  <si>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</si>
  <si>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</si>
  <si>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</si>
  <si>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</si>
  <si>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</si>
  <si>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</si>
  <si>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</si>
  <si>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</si>
  <si>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</si>
  <si>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</si>
  <si>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</si>
  <si>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</si>
  <si>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</si>
  <si>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</si>
  <si>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</si>
  <si>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</si>
  <si>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</si>
  <si>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</si>
  <si>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</si>
  <si>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</si>
  <si>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</si>
  <si>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</si>
  <si>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</si>
  <si>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</si>
  <si>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</si>
  <si>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</si>
  <si>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</si>
  <si>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</si>
  <si>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</si>
  <si>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</si>
  <si>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</si>
  <si>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</si>
  <si>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</si>
  <si>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</si>
  <si>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</si>
  <si>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</si>
  <si>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</si>
  <si>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</si>
  <si>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</si>
  <si>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</si>
  <si>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</si>
  <si>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</si>
  <si>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</si>
  <si>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</si>
  <si>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</si>
  <si>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</si>
  <si>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</si>
  <si>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</si>
  <si>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</si>
  <si>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</si>
  <si>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</si>
  <si>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</si>
  <si>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</si>
  <si>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</si>
  <si>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</si>
  <si>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</si>
  <si>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</si>
  <si>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</si>
  <si>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</si>
  <si>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</si>
  <si>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</si>
  <si>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</si>
  <si>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</si>
  <si>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</si>
  <si>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</si>
  <si>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</si>
  <si>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</si>
  <si>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</si>
  <si>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</si>
  <si>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</si>
  <si>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</si>
  <si>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</si>
  <si>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</si>
  <si>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</si>
  <si>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</si>
  <si>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</si>
  <si>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</si>
  <si>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</si>
  <si>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</si>
  <si>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</si>
  <si>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</si>
  <si>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</si>
  <si>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</si>
  <si>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</si>
  <si>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</si>
  <si>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</si>
  <si>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</si>
  <si>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</si>
  <si>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</si>
  <si>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</si>
  <si>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</si>
  <si>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</si>
  <si>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</si>
  <si>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</si>
  <si>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</si>
  <si>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</si>
  <si>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</si>
  <si>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</si>
  <si>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</si>
  <si>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</si>
  <si>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</si>
  <si>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</si>
  <si>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</si>
  <si>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</si>
  <si>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</si>
  <si>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</si>
  <si>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</si>
  <si>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</si>
  <si>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</si>
  <si>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</si>
  <si>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</si>
  <si>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</si>
  <si>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</si>
  <si>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</si>
  <si>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</si>
  <si>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</si>
  <si>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</si>
  <si>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</si>
  <si>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</si>
  <si>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</si>
  <si>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</si>
  <si>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</si>
  <si>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</si>
  <si>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</si>
  <si>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</si>
  <si>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</si>
  <si>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</si>
  <si>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</si>
  <si>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</si>
  <si>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</si>
  <si>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</si>
  <si>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</si>
  <si>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</si>
  <si>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</si>
  <si>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</si>
  <si>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</si>
  <si>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</si>
  <si>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</si>
  <si>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</si>
  <si>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</si>
  <si>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</si>
  <si>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</si>
  <si>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</si>
  <si>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</si>
  <si>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</si>
  <si>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</si>
  <si>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</si>
  <si>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</si>
  <si>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</si>
  <si>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</si>
  <si>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</si>
  <si>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</si>
  <si>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</si>
  <si>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</si>
  <si>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</si>
  <si>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</si>
  <si>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</si>
  <si>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</si>
  <si>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</si>
  <si>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</si>
  <si>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</si>
  <si>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</si>
  <si>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</si>
  <si>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</si>
  <si>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</si>
  <si>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</si>
  <si>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</si>
  <si>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</si>
  <si>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</si>
  <si>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</si>
  <si>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</si>
  <si>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</si>
  <si>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</si>
  <si>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</si>
  <si>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</si>
  <si>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</si>
  <si>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</si>
  <si>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</si>
  <si>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</si>
  <si>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</si>
  <si>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</si>
  <si>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</si>
  <si>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</si>
  <si>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</si>
  <si>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</si>
  <si>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</si>
  <si>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</si>
  <si>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</si>
  <si>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</si>
  <si>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</si>
  <si>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</si>
  <si>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</si>
  <si>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</si>
  <si>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</si>
  <si>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</si>
  <si>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</si>
  <si>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</si>
  <si>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</si>
  <si>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</si>
  <si>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</si>
  <si>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</si>
  <si>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</si>
  <si>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</si>
  <si>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</si>
  <si>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</si>
  <si>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</si>
  <si>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</si>
  <si>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</si>
  <si>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</si>
  <si>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</si>
  <si>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</si>
  <si>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</si>
  <si>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</si>
  <si>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</si>
  <si>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</si>
  <si>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</si>
  <si>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</si>
  <si>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</si>
  <si>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</si>
  <si>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</si>
  <si>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</si>
  <si>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</si>
  <si>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</si>
  <si>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</si>
  <si>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</si>
  <si>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</si>
  <si>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</si>
  <si>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</si>
  <si>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</si>
  <si>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</si>
  <si>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</si>
  <si>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</si>
  <si>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</si>
  <si>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</si>
  <si>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</si>
  <si>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</si>
  <si>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</si>
  <si>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</si>
  <si>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</si>
  <si>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</si>
  <si>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</si>
  <si>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</si>
  <si>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</si>
  <si>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</si>
  <si>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</si>
  <si>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</si>
  <si>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</si>
  <si>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</si>
  <si>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</si>
  <si>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</si>
  <si>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</si>
  <si>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</si>
  <si>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</si>
  <si>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</si>
  <si>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</si>
  <si>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</si>
  <si>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</si>
  <si>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</si>
  <si>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</si>
  <si>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</si>
  <si>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</si>
  <si>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</si>
  <si>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</si>
  <si>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</si>
  <si>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</si>
  <si>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</si>
  <si>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</si>
  <si>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</si>
  <si>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</si>
  <si>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</si>
  <si>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</si>
  <si>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</si>
  <si>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</si>
  <si>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</si>
  <si>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</si>
  <si>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</si>
  <si>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</si>
  <si>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</si>
  <si>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</si>
  <si>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</si>
  <si>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</si>
  <si>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</si>
  <si>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</si>
  <si>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</si>
  <si>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</si>
  <si>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</si>
  <si>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</si>
  <si>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</si>
  <si>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</si>
  <si>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</si>
  <si>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</si>
  <si>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</si>
  <si>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</si>
  <si>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</si>
  <si>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</si>
  <si>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</si>
  <si>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</si>
  <si>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</si>
  <si>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</si>
  <si>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</si>
  <si>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</si>
  <si>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</si>
  <si>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</si>
  <si>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</si>
  <si>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</si>
  <si>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</si>
  <si>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</si>
  <si>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</si>
  <si>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</si>
  <si>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</si>
  <si>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</si>
  <si>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</si>
  <si>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</si>
  <si>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</si>
  <si>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</si>
  <si>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</si>
  <si>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</si>
  <si>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</si>
  <si>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</si>
  <si>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</si>
  <si>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</si>
  <si>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</si>
  <si>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</si>
  <si>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</si>
  <si>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</si>
  <si>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</si>
  <si>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</si>
  <si>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</si>
  <si>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</si>
  <si>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</si>
  <si>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</si>
  <si>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</si>
  <si>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</si>
  <si>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</si>
  <si>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</si>
  <si>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</si>
  <si>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</si>
  <si>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</si>
  <si>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</si>
  <si>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</si>
  <si>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</si>
  <si>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</si>
  <si>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</si>
  <si>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</si>
  <si>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</si>
  <si>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</si>
  <si>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</si>
  <si>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</si>
  <si>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</si>
  <si>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</si>
  <si>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</si>
  <si>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</si>
  <si>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</si>
  <si>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</si>
  <si>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</si>
  <si>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</si>
  <si>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</si>
  <si>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</si>
  <si>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</si>
  <si>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</si>
  <si>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</si>
  <si>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</si>
  <si>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</si>
  <si>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</si>
  <si>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</si>
  <si>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</si>
  <si>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</si>
  <si>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</si>
  <si>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</si>
  <si>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</si>
  <si>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</si>
  <si>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</si>
  <si>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</si>
  <si>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</si>
  <si>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</si>
  <si>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</si>
  <si>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</si>
  <si>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</si>
  <si>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</si>
  <si>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</si>
  <si>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</si>
  <si>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</si>
  <si>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</si>
  <si>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</si>
  <si>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</si>
  <si>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</si>
  <si>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</si>
  <si>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</si>
  <si>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</si>
  <si>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</si>
  <si>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</si>
  <si>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</si>
  <si>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</si>
  <si>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</si>
  <si>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</si>
  <si>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</si>
  <si>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</si>
  <si>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</si>
  <si>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</si>
  <si>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</si>
  <si>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</si>
  <si>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</si>
  <si>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</si>
  <si>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</si>
  <si>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</si>
  <si>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</si>
  <si>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</si>
  <si>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</si>
  <si>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</si>
  <si>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</si>
  <si>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</si>
  <si>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</si>
  <si>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</si>
  <si>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</si>
  <si>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</si>
  <si>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</si>
  <si>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</si>
  <si>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</si>
  <si>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</si>
  <si>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</si>
  <si>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</si>
  <si>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</si>
  <si>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</si>
  <si>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</si>
  <si>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</si>
  <si>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</si>
  <si>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</si>
  <si>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</si>
  <si>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</si>
  <si>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</si>
  <si>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</si>
  <si>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</si>
  <si>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</si>
  <si>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</si>
  <si>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</si>
  <si>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</si>
  <si>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</si>
  <si>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</si>
  <si>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</si>
  <si>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</si>
  <si>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</si>
  <si>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</si>
  <si>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</si>
  <si>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</si>
  <si>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</si>
  <si>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</si>
  <si>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</si>
  <si>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</si>
  <si>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</si>
  <si>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</si>
  <si>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</si>
  <si>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</si>
  <si>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</si>
  <si>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</si>
  <si>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</si>
  <si>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</si>
  <si>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http://data.europa.eu/eli/reg_del/2019/331/oj</t>
  </si>
  <si>
    <t>CBAM?</t>
  </si>
  <si>
    <t>BM main No.</t>
  </si>
  <si>
    <t>Old BM No.</t>
  </si>
  <si>
    <t>1.a</t>
  </si>
  <si>
    <t>1.b</t>
  </si>
  <si>
    <t>2.a</t>
  </si>
  <si>
    <t>2.b</t>
  </si>
  <si>
    <t>Make optional?</t>
  </si>
  <si>
    <t>https://eur-lex.europa.eu/eli/dir/2003/87/2023-06-05</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</si>
  <si>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</si>
  <si>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</si>
  <si>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</si>
  <si>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</si>
  <si>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</si>
  <si>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</si>
  <si>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</si>
  <si>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</si>
  <si>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</si>
  <si>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</si>
  <si>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</si>
  <si>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</si>
  <si>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</si>
  <si>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</si>
  <si>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</si>
  <si>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</si>
  <si>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</si>
  <si>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</si>
  <si>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</si>
  <si>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</si>
  <si>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</si>
  <si>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</si>
  <si>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</si>
  <si>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</si>
  <si>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</si>
  <si>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</si>
  <si>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</si>
  <si>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</si>
  <si>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</si>
  <si>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</si>
  <si>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</si>
  <si>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</si>
  <si>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</si>
  <si>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</si>
  <si>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</si>
  <si>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</si>
  <si>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</si>
  <si>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</si>
  <si>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</si>
  <si>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</si>
  <si>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</si>
  <si>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</si>
  <si>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</si>
  <si>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</si>
  <si>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</si>
  <si>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</si>
  <si>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</si>
  <si>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</si>
  <si>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</si>
  <si>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</si>
  <si>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</si>
  <si>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First published version for 2026-2030</t>
  </si>
  <si>
    <t>Enligt direktiv 2003/87/EG, senast ändrat genom direktiv (EU) 2023/959 (direktivet om EU:s utsläppshandelssystem) ska medlemsstaterna tilldela utsläppsrätter gratis till anläggningar på grundval av unionstäckande och fullt harmoniserade bestämmelser (artikel 10a.1). Direktivet kan laddas ner via följande länk:</t>
  </si>
  <si>
    <t>Detta är den första publicerade versionen av den uppdaterade mallen för 2026–2030. Version av den 26 februari 2024</t>
  </si>
  <si>
    <t>Tillsammans med landskoden skapas det unika identifieringsnumret nedan. En anläggning i Sverige med NAP-nummer 123456 kommer till exempel att få det unika identifieringsnumret SE000000000123456</t>
  </si>
  <si>
    <t>Statusen när det gäller exponeringen för risk för koldioxidläckage (KL) baseras på kommissionens delegerade beslut (EU) 2019/708.</t>
  </si>
  <si>
    <t>I fråga om mätbar värme får undantag göras och en fjärde delanläggning anges för tillhandahållande av fjärrvärme.</t>
  </si>
  <si>
    <t>Delanläggningens CBAM-status beror på om KN-numren för de tillverkade varorna förtecknas i bilaga I till förordning (EU) 2023/956.</t>
  </si>
  <si>
    <t>Alla energi- och materialflöden, särskilt bränsle-/materialmängder, mätbar och icke mätbar värme, el i förekommande fall samt restgaser.</t>
  </si>
  <si>
    <t>För varje typ av "fall-back" får det finnas högst tre delanläggningar, varav en är utsatt för risk för koldioxidläckage (uppdelad på CBAM och icke-CBAM) och andra inte är utsatta.</t>
  </si>
  <si>
    <t>Delanläggningarnas gränser, inklusive uppdelningen mellan delanläggningar som tjänar sektorer som anses löpa avsevärd risk för koldioxidläckage och delanläggningar som tjänar andra sektorer, baserat på Nace Rev. 2 eller Prodcom 2010 liksom uppdelningen mellan varor som omfattas av CBAM och varor som inte gör det.</t>
  </si>
  <si>
    <t>Förteckning över delanläggningar för drop-down-listor:</t>
  </si>
  <si>
    <t>Energitillförsel</t>
  </si>
  <si>
    <t>Energitillförselflöden</t>
  </si>
  <si>
    <t>Energiinnehåll</t>
  </si>
  <si>
    <t>Energiinnehåll (exoterm värme)</t>
  </si>
  <si>
    <t>Tillförd el för värmeproduktion</t>
  </si>
  <si>
    <t>Beskrivning av metoden för att spåra de tillverkade produkterna och varorna</t>
  </si>
  <si>
    <t>Detta bör innefatta metoden för att spåra relevanta PRODCOM-koder och KN-nummer i enlighet med avsnitt 9 i bilaga VII (FAR).</t>
  </si>
  <si>
    <t>Enligt avsnitt 2.5 f i bilaga IV till FAR måste den ”relevanta elförbrukningen” beskrivas med hänsyn till delanläggningens systemgränser som förtecknas i avsnitt 2 i bilaga I till FAR. Det är inte nödvändigt att ange uppgifter för produktriktmärken som inte förtecknas i avsnitt 2 i bilaga I.</t>
  </si>
  <si>
    <t>Den datakälla som används för att kvantifiera insatsbränsle och insatsmaterial (exoterm värme) i enlighet med avsnitt 4.4 i bilaga VII till FAR.</t>
  </si>
  <si>
    <t>Insatsbränsle och insatsmaterial</t>
  </si>
  <si>
    <t xml:space="preserve">Om ni har exporterat mätbar värme till anläggningar eller enheter som inte omfattas av ETS-systemet, var god ange hur ni har fastställt statusen för koldioxidläckage i de processer där den mätbara värmen användes. Hänvisa i möjligaste mån till enheter och anläggningar, och i möjliga fall till anläggningarnas delanläggningar, samt ange relevanta KN-nummer, Nace- och PRODCOM-koder.   </t>
  </si>
  <si>
    <t>Den datakälla som används för kvantifiering av insatsbränsle och insatsmaterial (exoterm värme) i enlighet med avsnitt 4.4 i bilaga VII till FAR och tillförd el för värmeproduktion i enlighet med avsnitt 4.5 i bilaga VII till FAR.</t>
  </si>
  <si>
    <t>Värme som produceras från el</t>
  </si>
  <si>
    <t>Volymfraktion kolmonoxid</t>
  </si>
  <si>
    <t>Faktisk nettovärmeexport</t>
  </si>
  <si>
    <t>Faktiska direkta utsläpp (exkl. värmerelaterade)</t>
  </si>
  <si>
    <t>Anläggning för förbränning av kommunalt avfall</t>
  </si>
  <si>
    <t xml:space="preserve">Raffinering av olja </t>
  </si>
  <si>
    <t>Agglomererad järnmalm</t>
  </si>
  <si>
    <t xml:space="preserve">Järn- eller ståltillverkning (primär- eller sekundärsmältning) inklusive stränggjutning, med en kapacitet som överstiger 2,5 ton per timme </t>
  </si>
  <si>
    <t>Järngjutning, CBAM</t>
  </si>
  <si>
    <t>Järngjutning, icke-CBAM</t>
  </si>
  <si>
    <t>Produktion av primäraluminium eller aluminiumoxid</t>
  </si>
  <si>
    <t>Torkning eller bränning av gips eller framställning av gipsplattor och andra gipsprodukter, med en produktionskapacitet för bränd gips eller torkat sekundärt gips som överstiger 20 ton per dag</t>
  </si>
  <si>
    <t>Produktion av kimrök som inbegriper förkolning av organiska ämnen som oljor, tjäror, kracknings- och destillationsrester, med en produktionskapacitet som överstiger 50 ton per dag</t>
  </si>
  <si>
    <t>Produktion av vätgas (H2) och syntesgas med en produktionskapacitet som överstiger 5 ton per dag</t>
  </si>
  <si>
    <t>Delanläggning med värmeriktmärke (KL | icke-CBAM)</t>
  </si>
  <si>
    <t>Delanläggning med värmeriktmärke (ej KL | icke-CBAM)</t>
  </si>
  <si>
    <t>Delanläggning med värmeriktmärke (KL | CBAM)</t>
  </si>
  <si>
    <t>Fjärrvärmedelanläggning</t>
  </si>
  <si>
    <t>Delanläggning med bränsleriktmärke (KL | icke-CBAM)</t>
  </si>
  <si>
    <t>Delanläggning med bränsleriktmärke (ej KL | icke-CBAM)</t>
  </si>
  <si>
    <t>Delanläggning med bränsleriktmärke (KL | CBAM)</t>
  </si>
  <si>
    <t>Delanläggning med processutsläpp (KL | icke-CBAM)</t>
  </si>
  <si>
    <t>Delanläggning med processutsläpp (ej KL | icke-CBAM)</t>
  </si>
  <si>
    <t>Delanläggning med processutsläpp (KL | CBAM)</t>
  </si>
  <si>
    <t>4.4 a Metoder i enlighet med den övervakningsplan som godkänts enligt förordning (EU) 2018/2066.</t>
  </si>
  <si>
    <t>4.6 a Metoder för att fastställa beräkningsfaktorer i enlighet med den övervakningsplan som godkänts enligt förordning (EU) 2018/2066.</t>
  </si>
  <si>
    <t>Navigeringsfält:</t>
  </si>
  <si>
    <t>Nästa blad</t>
  </si>
  <si>
    <t>Högst upp</t>
  </si>
  <si>
    <t>Längst ner</t>
  </si>
  <si>
    <t>ÖVERVAKNINGSMETODPLAN för ETS-systemets fas 4</t>
  </si>
  <si>
    <t>INNEHÅLL</t>
  </si>
  <si>
    <t>RIKTLINJER OCH VILLKOR</t>
  </si>
  <si>
    <t>Språkversion:</t>
  </si>
  <si>
    <t>Referensfilnamn:</t>
  </si>
  <si>
    <t>Information om denna fil:</t>
  </si>
  <si>
    <t>Anläggningens namn:</t>
  </si>
  <si>
    <t>Unikt identifieringsnummer:</t>
  </si>
  <si>
    <t>Referensdatum:</t>
  </si>
  <si>
    <t>Denna rapport ska signeras av behörig firmatecknare. Vänligen använd utrymmet nedan för underskriften:</t>
  </si>
  <si>
    <t>Datum</t>
  </si>
  <si>
    <t>Namn och underskrift av juridiskt ansvarig person</t>
  </si>
  <si>
    <t>Innehållsförteckning</t>
  </si>
  <si>
    <t>Föregående blad</t>
  </si>
  <si>
    <t>Allmän information om mallen</t>
  </si>
  <si>
    <t>Enligt direktiv 2003/87/EG, senast ändrat genom direktiv (EU) 2018/410 (nedan kallat ETS-direktivet) ska medlemsstaterna fördela utsläppsrätter gratis till anläggningar på grundval av fullständigt harmoniserade bestämmelser som omfattar hela gemenskapen (artikel 10a.1). Direktivet kan laddas ner via följande länk:</t>
  </si>
  <si>
    <t>Bestämmelserna om gratis tilldelning (nedan kallade FAR) finns i kommissionens delegerade förordning (EU) 2019/331 av den 19 december 2018 om fastställande av unionstäckande övergångsbestämmelser för harmoniserad gratis tilldelning av utsläppsrätter enligt artikel 10a i Europaparlamentets och rådets direktiv 2003/87/EG. Finns på:</t>
  </si>
  <si>
    <t>En central del i FAR är att medlemsstaterna ska samla in uppgifter, för vilket verksamhetsutövarna måste upprätta en övervakningsmetodplan i enlighet med artikel 8 i FAR.</t>
  </si>
  <si>
    <t xml:space="preserve">Detta är en mall till övervakningsmetodplanen vilken har tagits fram av konsulter (Umweltbundesamt GmbH Austria och SQ Consult) på uppdrag av kommissionen.
Synpunkterna i denna fil är upphovsmännens egna och stämmer nödvändigtvis inte överens med kommissionens synpunkter. </t>
  </si>
  <si>
    <t>Detta är den första offentliggjorda (slutliga) versionen av den 4 mars 2019.</t>
  </si>
  <si>
    <t>Så här använder ni filen</t>
  </si>
  <si>
    <t>Automatisk beräkning (som finns under menyn Formler/Beräkningsalternativ) måste aktiveras.</t>
  </si>
  <si>
    <t xml:space="preserve">Ni bör helst gå igenom filen från början till slut. Vissa funktioner vägleder er genom formuläret beroende på vad ni har matat in tidigare, till exempel celler som ändrar färg om de inte behöver fyllas i (se färgkoder nedan). </t>
  </si>
  <si>
    <t>I flera fält går det att välja mellan fördefinierade värden. Man kan välja ett alternativ i nedrullningslistan genom att klicka med musen på den lilla pil som visas i cellens högerkant eller tryck Alt+nedåtpil när cellen har markerats. I vissa fält kan ni skriva in egen text även om det finns en nedrullningslista. Det går att göra när nedrullningslistorna innehåller tomma listposter.</t>
  </si>
  <si>
    <t>Ibland visas felmeddelanden när datainmatningar är ofullständiga. Avsaknad av felmeddelanden är ingen garanti för korrekta beräkningar då det inte alltid går att testa datans fullständighet. Om inga resultat visas i ett grönt fält kan det antas att vissa data fortfarande saknas.</t>
  </si>
  <si>
    <t>Man måste vara särskilt noga med att datan stämmer överens med de enheter som visas.</t>
  </si>
  <si>
    <t>Felmeddelandena är ofta mycket korta på grund av det begränsade utrymmet. De viktigaste meddelandena är följande:</t>
  </si>
  <si>
    <t>ofullständigt!</t>
  </si>
  <si>
    <t>Det finns inte tillräckligt med data för att utföra beräkningen (t.ex. en utsläppsfaktor saknas för ett visst år).</t>
  </si>
  <si>
    <t>inkonsekvent!</t>
  </si>
  <si>
    <t>De valda enheterna stämmer inte överens och beräkningar utifrån inmatningarna kommer att ge felaktiga resultat.</t>
  </si>
  <si>
    <t>negativt!</t>
  </si>
  <si>
    <t>Inga negativa värden är tillåtna i beräkningen.</t>
  </si>
  <si>
    <t>Manuellt!</t>
  </si>
  <si>
    <t>Datan måste matas in manuellt där det inte går att göra någon automatisk beräkning av en viss parameter.</t>
  </si>
  <si>
    <t>Inmatning i A.III.3!</t>
  </si>
  <si>
    <t>Hänvisningar till delar av ett dokument. Data saknas i de delar som det hänvisas till.</t>
  </si>
  <si>
    <t>Färgkoder och teckensnitt:</t>
  </si>
  <si>
    <t>Fetmarkerad text:</t>
  </si>
  <si>
    <t>Denna text beskriver vilken inmatning som krävs.</t>
  </si>
  <si>
    <t>Mindre kursiv text:</t>
  </si>
  <si>
    <t xml:space="preserve">Denna text ger ytterligare förklaringar. </t>
  </si>
  <si>
    <t>Gula fält är obligatoriska inmatningsfält. Om frågan inte är relevant för anläggningen krävs dock ingen inmatning.</t>
  </si>
  <si>
    <t>Ljusgula fält innebär att inmatning är valfritt.</t>
  </si>
  <si>
    <t>Gröna fält visar automatiskt beräknade resultat. Röd text är felmeddelanden (att data saknas osv.).</t>
  </si>
  <si>
    <t>Skuggade fält innebär att ingen inmatning behövs eftersom inmatning gjorts i ett annat fält.</t>
  </si>
  <si>
    <t>Gråtonade områden ska fyllas i av medlemsstaterna innan deras egna versioner av mallen offentliggörs.</t>
  </si>
  <si>
    <t>Ljusgråa områden används för navigering och hyperlänkar.</t>
  </si>
  <si>
    <t>På navigationspanelerna högst upp på varje blad ges hyperlänkar för att man snabbt ska kunna gå till olika inmatningsavsnitt. Första raden (”Innehållsförteckning”, ”Föregående blad”, ”Nästa blad”, ”Sammanfattning”) och enheterna ”Högst upp” och ”Längst ner” är desamma för alla blad. Beroende på vilket blad det rör sig om har ytterligare menyalternativ lagts till. Om bakgrundsfärgen på något av hyperlänksfälten blir röd saknas data i avsnittet (inte i alla blad).</t>
  </si>
  <si>
    <t>Denna mall har låsts för datainmatning förutom i de gula fälten. Av öppenhetsskäl finns dock inget lösenord. Detta innebär att alla formler kan visas. Det rekommenderas att skyddet bibehålls när filen används för datainmatning. Bladen bör endast vara oskyddade när formlernas giltighet kontrolleras. Det rekommenderas att detta görs i en separat fil.</t>
  </si>
  <si>
    <t>För att skydda formler mot oavsiktliga ändringar, som ofta leder till felaktiga och vilseledande resultat, är det mycket viktigt att INTE ANVÄNDA funktionerna KLIPP UT OCH KLISTRA IN.
Om ni vill flytta data ska ni först KOPIERA och KLISTRA IN dem och sedan radera oönskade data på det ursprungliga (felaktiga) stället.</t>
  </si>
  <si>
    <t>Datafälten har inte optimerats för numeriska och andra format. Bladskyddet har emellertid begränsats så att ni kan använda era egna format. Framför allt kan ni välja hur många decimaler som ska visas. Antalet decimaler påverkar i princip inte beräkningens exakthet. I princip bör alternativet ”Visad precision” i MS Excel avaktiveras. För mer information om detta, se MS Excels ”Hjälp”-funktion.</t>
  </si>
  <si>
    <t>ANSVARSFRISKRIVNING: Alla formler har tagits fram med omsorg och grundligt. Misstag kan dock inte helt uteslutas.
Såsom anges ovan garanteras fullständig öppenhet för att kontrollera beräkningarnas giltighet. Vare sig upphovsmännen till denna fil eller Europeiska kommissionen kan hållas ansvariga för eventuella skador till följd av felaktiga eller vilseledande beräkningar. 
Användaren av denna fil (dvs. verksamhetsutövaren vid en ETS-anläggning) ansvarar fullt ut för att korrekt data rapporteras till den behöriga myndigheten.</t>
  </si>
  <si>
    <t>Medlemsstatsspecifik information</t>
  </si>
  <si>
    <t>Denna rapport ska lämnas in till Naturvårdsverket på följande sätt:</t>
  </si>
  <si>
    <t>Informationskällor:</t>
  </si>
  <si>
    <t>EU-webbplatser:</t>
  </si>
  <si>
    <t>EU-lagstiftning:</t>
  </si>
  <si>
    <t xml:space="preserve">http://eur-lex.europa.eu/sv/index.htm </t>
  </si>
  <si>
    <t>Allmänt om ETS-systemet:</t>
  </si>
  <si>
    <t>http://ec.europa.eu/clima/policies/ets/index_sv.htm</t>
  </si>
  <si>
    <t>Svenska webbplatser:</t>
  </si>
  <si>
    <t>Helpdesk</t>
  </si>
  <si>
    <t xml:space="preserve">ETS-portalen: http://www.naturvardsverket.se/Stod-i-miljoarbetet/E-tjanster/ETS-portalen/ </t>
  </si>
  <si>
    <t xml:space="preserve">&lt;&lt;&lt; Klicka här för att gå vidare till nästa blad &gt;&gt;&gt; </t>
  </si>
  <si>
    <t>Versioner av Övervakningsmetodplanen</t>
  </si>
  <si>
    <t>Lista över versioner av Övervakningsmetodplanen</t>
  </si>
  <si>
    <t>Detta blad används för att spåra den faktiska versionen av övervakningsmetodplanen. Varje version bör ha ett unikt nummer och ett referensdatum.</t>
  </si>
  <si>
    <t>Beroende på medlemsstatens krav får den behöriga myndigheten och verksamhetsutövaren utbyta dokumentet med varandra med olika uppdateringar. Verksamhetsutövaren kan också själv få hålla rätt på de olika versionerna. Verksamhetsutövaren bör i varje fall spara en kopia av varje version av övervakningsmetodplanen bland sina filer.</t>
  </si>
  <si>
    <t>Övervakningsmetodplanens status vid referensdatumet bör anges i kolumnen ”status”. Möjliga statustyper är bland annat ”ingiven till kontrollör”, ”bedömd av kontrollör”, ”ingiven till behörig myndighet”, ”returnerad med anmärkningar”, ”godkänd av behörig myndighet” och ”utkast”.</t>
  </si>
  <si>
    <t>Kolumnen ”ansökningsdatum” avser det datum från och med vilket den övervakningsmetod som anges i planen gäller, i tillämpliga fall.</t>
  </si>
  <si>
    <t>I detta dokument hänvisas det vid flera tillfällen till externa filer. Var god notera att all information i dessa fortfarande utgör en integrerad del av övervakningsmetodplanen.</t>
  </si>
  <si>
    <t>Version nr</t>
  </si>
  <si>
    <t>Referens-datum</t>
  </si>
  <si>
    <t>Status vid referensdatumet</t>
  </si>
  <si>
    <t>Datum för tillämpning</t>
  </si>
  <si>
    <t>UPPGIFTER OM ANLÄGGNINGEN</t>
  </si>
  <si>
    <t>Identifikation av anläggningen</t>
  </si>
  <si>
    <t>Samtycke till användning av uppgifter i denna fil</t>
  </si>
  <si>
    <t>Den behöriga myndigheten kommer att använda uppgifterna i denna fil för att besluta om gratis tilldelning i enlighet med artikel 10a i ETS-direktivet. Kommissionen kommer att använda uppgifterna för att uppdatera riktmärkesvärdena. Vidare kan uppgifterna komma att delges kommissionen helt eller delvis, om så begärs, för att kommissionen ska kunna granska de nationella genomförandeåtgärderna (”NIMs”) i enlighet med artikel 11.1 i ETS-direktivet.</t>
  </si>
  <si>
    <t>Var god bekräfta ert samtycke till användning av uppgifterna i denna övervakningsmetodplan.</t>
  </si>
  <si>
    <t>Om verksamhetsutövaren</t>
  </si>
  <si>
    <t>Verksamhetsutövarens namn</t>
  </si>
  <si>
    <t>Medlemsstat</t>
  </si>
  <si>
    <t>Nummer på tillstånd för handel med utsläppsrätter</t>
  </si>
  <si>
    <t>Behörig myndighet</t>
  </si>
  <si>
    <t>Om er anläggning</t>
  </si>
  <si>
    <t>Anläggningens namn och belägenhet:</t>
  </si>
  <si>
    <t>Fastighetsbeteckning:</t>
  </si>
  <si>
    <t>Anläggningsnummer (NAP-nummer):</t>
  </si>
  <si>
    <t>Detta är vanligtvis ett naturligt tal, dvs. en kod som den behöriga myndigheten använder för korrespondens med anläggningen.</t>
  </si>
  <si>
    <t>Tillsammans med landskoden skapas det unika identifieringsnumret nedan. En anläggning i Sverige med anläggningsnummer 123456 kommer till exempel att få det unika identifieringsnumret ”SE000000000123456”.</t>
  </si>
  <si>
    <t>Unikt identifieringsnummer</t>
  </si>
  <si>
    <t>Anläggningens adress:</t>
  </si>
  <si>
    <t>Adressrad 1:</t>
  </si>
  <si>
    <t>Adressrad 2:</t>
  </si>
  <si>
    <t>Ort:</t>
  </si>
  <si>
    <t>Län:</t>
  </si>
  <si>
    <t>Postnummer:</t>
  </si>
  <si>
    <t>Land:</t>
  </si>
  <si>
    <t xml:space="preserve">Kontaktuppgifter </t>
  </si>
  <si>
    <t>Vem kan vi kontakta angående er övervakningsmetodplan?</t>
  </si>
  <si>
    <t xml:space="preserve">Det är till hjälp för oss att ha en person som vi kan kontakta direkt för eventuella frågor angående er övervakningsmetodplan. Personen som anges ska ha behörighet att agera för verksamhetsutövarens räkning. </t>
  </si>
  <si>
    <t>Primär kontaktperson:</t>
  </si>
  <si>
    <t>Titel:</t>
  </si>
  <si>
    <t>Förnamn:</t>
  </si>
  <si>
    <t>Efternamn:</t>
  </si>
  <si>
    <t>Befattning:</t>
  </si>
  <si>
    <t>Organisationens namn (om annan än verksamhetsutövaren):</t>
  </si>
  <si>
    <t>Telefonnummer:</t>
  </si>
  <si>
    <t>E-postadress:</t>
  </si>
  <si>
    <t>Alternativ kontaktperson:</t>
  </si>
  <si>
    <t>Förteckning över delanläggningar</t>
  </si>
  <si>
    <t>Beskrivning</t>
  </si>
  <si>
    <t>Tekniska anslutningar</t>
  </si>
  <si>
    <t>BESKRIVNING AV ANLÄGGNINGEN</t>
  </si>
  <si>
    <t>Delanläggningar med produktriktmärke</t>
  </si>
  <si>
    <t>Endast en delanläggning kan väljas per produkttyp. Liknande produkter som omfattas av samma produktriktmärke i bilaga I till FAR aggregeras.</t>
  </si>
  <si>
    <t>Statusen när det gäller exponeringen för betydande risker för koldioxidläckage (”KL”) baseras på &lt;ADD REFERENCE TO CLL ACT&gt;.</t>
  </si>
  <si>
    <t>Namnet på varje delanläggning får endast anges en gång. I annat fall kommer inte vissa delar av mallen att fungera korrekt.</t>
  </si>
  <si>
    <t>Var god notera att posterna måste fyllas i korrekt med tanke på alla inmatningar som senare görs om delanläggningar.</t>
  </si>
  <si>
    <t>Nr</t>
  </si>
  <si>
    <t>Produkttyp</t>
  </si>
  <si>
    <t>KL-exponerad?</t>
  </si>
  <si>
    <t>Delanläggningar med ”fall-back”</t>
  </si>
  <si>
    <t>För varje typ av ”fall-back” får det finnas högst två delanläggningar, varav den ena är utsatt för en betydande risk för koldioxidläckage och den andra inte är utsatt.</t>
  </si>
  <si>
    <t>I fråga om mätbar värme får undantag göras och en tredje delanläggning anges för tillhandahållande av fjärrvärme.</t>
  </si>
  <si>
    <t>Var god välj ett alternativ för varje typ av delanläggning, oavsett om det är relevant för er anläggning eller inte. Lämna inte de gula fälten tomma.</t>
  </si>
  <si>
    <t xml:space="preserve">Notera bestämmelsen i artikel 10.3 i FAR, nämligen att ett undantag från kravet att göra åtskillnad mellan ”KL” och ”ej KL” kan beviljas i rapporteringssyfte. </t>
  </si>
  <si>
    <t>Ett sådant undantag är tillämpligt om minst 95 % av verksamhetsnivån i delanläggningarna har någon av statusarna ”KL” eller ”ej KL”.</t>
  </si>
  <si>
    <t>Delanläggningens typ</t>
  </si>
  <si>
    <t>Beskrivning av anläggningen</t>
  </si>
  <si>
    <t>Beskrivning av anläggningen och dess huvudprocesser</t>
  </si>
  <si>
    <t xml:space="preserve">Om beskrivningen i enlighet med avsnitt 1 c i bilaga VI till FAR inte får plats i det angivna utrymmet, var god hänvisa till en bifogad dokumentfil (och ange det exakta filnamnet här). </t>
  </si>
  <si>
    <t>Hänvisning till senast godkända övervakningsplan:</t>
  </si>
  <si>
    <t>Var god lämna en hänvisning (versionsnummer och beslutsdatum) till övervakningsplanen i enlighet med övervaknings- och rapporteringsförordningen (nedan kallad M&amp;R-förordningen) med angivande av samtliga utsläppskällor i enlighet med avsnitt 1 c i bilaga VI till FAR.</t>
  </si>
  <si>
    <t>Hänvisning till ett flödesschema:</t>
  </si>
  <si>
    <t>Var god ange ett flödesschema i enlighet med avsnitt 1 d i bilaga IV till FAR som innehåller minst följande information samt lämna en hänvisning (filnamn, datum) och bifoga en kopia när ni lämnar in övervakningsmetodplanen till er behöriga myndighet.</t>
  </si>
  <si>
    <t>De tekniska delarna av anläggningen, med identifiering av utsläppskällor samt enheter som producerar och konsumerar värme.</t>
  </si>
  <si>
    <t>Alla energi- och materialflöden, särskilt bränsle-/materialmängder, utsläppskällor, flöden av mätbar och icke-mätbar värme, elflöden i relevanta fall och restgaser.</t>
  </si>
  <si>
    <t>Mätpunkter och mätutrustning.</t>
  </si>
  <si>
    <t>Delanläggningarnas gränser, inklusive uppdelningen mellan delanläggningar som tjänar sektorer som anses löpa avsevärd risk för koldioxidläckage och delanläggningar som tjänar andra sektorer, baserat på Nace Rev. 2 eller Prodcom 2010.</t>
  </si>
  <si>
    <t>I mer komplexa fall bör utförligare flödesschema anges för varje relevant delanläggning i punkt a iii i bladen F och G.</t>
  </si>
  <si>
    <t>Var god infoga en (mindre) bild på flödesschemat i rutan nedan.</t>
  </si>
  <si>
    <t>Anslutningar till andra ETS-anläggningar eller enheter utanför ETS</t>
  </si>
  <si>
    <t>Var god ange uppgifter som är relevanta för att identifiera tekniska anslutningar till er anläggning:</t>
  </si>
  <si>
    <t>Den behöriga myndigheten behöver dessa uppgifter för att säkerställa att de uppgifter som lämnats stämmer och undvika dubbelräkning av tilldelningsdata.</t>
  </si>
  <si>
    <t>Endast sådana fall är relevanta där mätbar värme, restgaser eller koldioxid transporteras genom anläggningen för CCS-verksamhet.</t>
  </si>
  <si>
    <t>”Import” innebär att något kommer in till den anläggning som denna rapport avser, och ”export” innebär att något lämnar anläggningen.</t>
  </si>
  <si>
    <t>Material- och/eller energiflöden mellan delanläggningar är inte relevanta, med undantag för värme som härrör från framställning av salpetersyra.</t>
  </si>
  <si>
    <t>Typer av anslutningsalternativ:</t>
  </si>
  <si>
    <t>Mätbar värme</t>
  </si>
  <si>
    <t>Restgaser</t>
  </si>
  <si>
    <t>Överförd koldioxid för geologisk lagring (CCS)</t>
  </si>
  <si>
    <t>Överförd koldioxid för användning i anläggningen (CCU)</t>
  </si>
  <si>
    <t>Mellanprodukter som omfattas av produktriktmärken (avsnitten 1.6 och 3.1 l i bilaga IV till FAR)</t>
  </si>
  <si>
    <t>Flödesriktningsalternativ (sett till den installation som rapporten avser):</t>
  </si>
  <si>
    <t>Import (till anläggningen)</t>
  </si>
  <si>
    <t>Export (från anläggningen)</t>
  </si>
  <si>
    <t>Specialfall: Framställning av salpetersyra:</t>
  </si>
  <si>
    <t>Var god välj detta alternativ för att ange att er anläggning använder värme som härrör från framställning av salpetersyra.</t>
  </si>
  <si>
    <t>Var god ange detta även om framställning av salpetersyra ingår i verksamheten vid anläggningen och inte bara om er anläggning är ansluten till en sådan anläggning.</t>
  </si>
  <si>
    <t>Denna information är relevant för värmebalansen (blad ”E_EnergyFlows”, avsnitt II)</t>
  </si>
  <si>
    <t>Anläggningens eller enhetens namn</t>
  </si>
  <si>
    <t>Typ av enhet</t>
  </si>
  <si>
    <t>Typ av anslutning</t>
  </si>
  <si>
    <t>Flödesriktning</t>
  </si>
  <si>
    <t>Var god ange ytterligare uppgifter om de anslutna anläggningarna, där så är relevant:</t>
  </si>
  <si>
    <t>Anläggningens ID (NAP-nummer) måste anges om den anslutna anläggningen omfattas av ETS-systemet och om den gjorde detta redan före den 30 juni 2019 beträffande den första tilldelningsperioden och före den 30 juni 2024 beträffande den andra tilldelningsperioden.</t>
  </si>
  <si>
    <t>Kontaktpersonens namn</t>
  </si>
  <si>
    <t>Metoder på anläggningsnivå</t>
  </si>
  <si>
    <t>Förfaranden</t>
  </si>
  <si>
    <t>Metoder och förfaranden på anläggningsnivå</t>
  </si>
  <si>
    <t>Posterna i detta avsnitt är endast relevanta om anläggningen har mer än en delanläggning OCH om fysiska enheter kan användas av mer än en delanläggning. Om så inte är fallet, var god gå vidare till avsnitt II nedan.</t>
  </si>
  <si>
    <t>Fysiska delar av anläggningarna som används för mer än en delanläggning</t>
  </si>
  <si>
    <t>Var god ange alla fysiska enheter av anläggningar och enheter som kan användas för mer än en delanläggning, inklusive värmesystem, ångpannor och kraftvärmeenheter osv. i enlighet med avsnitt 2 b i bilaga VI till FAR.</t>
  </si>
  <si>
    <t>För varje del eller enhet, var god välj alla relevanta delanläggningar i nedrullningslistan som innehåller alla delanläggningar som valts i avsnitt C.I.</t>
  </si>
  <si>
    <t>Enheter som endast kan användas för en delanläggning bör inte anges här utan beskrivas mer ingående i avsnitt a för relevant delanläggning i bladen F och G.</t>
  </si>
  <si>
    <t>Om till exempel en värmepanna producerar mätbar värme som används av två delanläggningar med produktriktmärke, bör värmepannan anges nedan och båda delanläggningarna väljas i nedrullningslistan. Om värmen enbart används av en av de två delanläggningarna måste inget fyllas i här utan i blad F.I a.</t>
  </si>
  <si>
    <t>Beteckning</t>
  </si>
  <si>
    <t>Fysisk del av anläggningen eller enheten</t>
  </si>
  <si>
    <t>Relevanta delanläggningar</t>
  </si>
  <si>
    <t>Metoder för att fördela delar av anläggningar och deras utsläpp på de respektive delanläggningarna:</t>
  </si>
  <si>
    <t>Var god ge en beskrivning för varje delanläggning som angetts i punkt a ovan av de metoder som används för att fördela delar av anläggningar och deras utsläpp på de respektive delanläggningarna, i enlighet med avsnitt 2 d i bilaga VI till FAR.</t>
  </si>
  <si>
    <t>Vid denna beskrivning bör särskild hänsyn tas till bestämmelserna i avsnitt 3.2.1 i bilaga VII till FAR.</t>
  </si>
  <si>
    <t>Om relevanta metoder anges tillräckligt utförligt i punkt a i bladen F och G för alla relevanta delanläggningar, var god ange detta här.</t>
  </si>
  <si>
    <t>Om denna information ges i externa filer, var god hänvisa till dessa nedan.</t>
  </si>
  <si>
    <t>Hänvisning till externa filer, i förekommande fall</t>
  </si>
  <si>
    <t>Metod som används för att se till att dataluckor och dubbelräkning undviks</t>
  </si>
  <si>
    <t>Vad god ange hur ni ser till att undvika dataluckor eller dubbelräkning i enlighet med avsnitt 3 b i bilaga VI till FAR och med beaktande av bestämmelserna i artikel 10.5 i FAR.</t>
  </si>
  <si>
    <t>Om mer än en delanläggning är relevant för er anläggning, och om utsläppen från en bränsle-/materialmängd anges separat för varje delanläggning i bladen F eller G, var god jämför utsläppen i den årliga utsläppsrapporten med summan av utsläppen från respektive delanläggning. Om avvikelser uppstår, var god ange vilken metod som används för att korrigera uppgifterna i enlighet med avsnitt 3.2.2 i bilaga VII till FAR.</t>
  </si>
  <si>
    <t>Detta avsnitt avser de förfaranden som krävs enligt avsnitt 1 f–h i bilaga VI till FAR.</t>
  </si>
  <si>
    <t>I förekommande fall och där så är möjligt, var god hänvisa till relevanta förfaranden i övervakningsplanen enligt M&amp;R-förordningen och inkludera dem i den.</t>
  </si>
  <si>
    <t>Var god ge en hänvisning till förfarandet för hantering av ansvarsfördelningen med avseende på övervakning och rapportering inom anläggningen, och för hantering av den ansvariga personalens kompetens</t>
  </si>
  <si>
    <t>Ni kan hänvisa till en bifogad dokumentfil (var god ange filens exakta namn här, i sådana fall), om beskrivningen inte får plats i det angivna utrymmet.</t>
  </si>
  <si>
    <t>Förfarandets benämning</t>
  </si>
  <si>
    <t>Referens för förfarandet</t>
  </si>
  <si>
    <t>Diagramreferens, om tillämpligt</t>
  </si>
  <si>
    <t xml:space="preserve">Kortfattad beskrivning av förfarandet    </t>
  </si>
  <si>
    <t>Ansvarig tjänsteman eller avdelning</t>
  </si>
  <si>
    <t>Plats där dokumentationen sparas</t>
  </si>
  <si>
    <t>Namn på använt datorsystem, om tillämpligt</t>
  </si>
  <si>
    <t>Förteckning över EN-standarder eller andra använda standarder, om tillämpligt</t>
  </si>
  <si>
    <t>Var god ge en hänvisning till förfarandet för regelbunden utvärdering av att övervakningsmetodplanen är lämplig i enlighet med artikel 9.1</t>
  </si>
  <si>
    <t>Förfarandet ska framför allt säkerställa att det finns övervakningsmetoder för samtliga dataposter som förtecknas i bilaga IV och som är relevanta vid anläggningen, och att de mest exakta tillgängliga datakällorna i enlighet med bilaga VII avsnitt 4 används.</t>
  </si>
  <si>
    <t>Var god ge en hänvisning till det skriftliga förfarandet för dataflödesaktiviteter enligt artikel 11.2, inklusive diagram där så är lämpligt för förtydligande</t>
  </si>
  <si>
    <t>Var god ge en hänvisning till de skriftliga förfarandena för kontrollverksamhet enligt artikel 11.2, inklusive diagram där så är lämpligt för förtydligande</t>
  </si>
  <si>
    <t>Insatsbränsle</t>
  </si>
  <si>
    <t>Elektricitet</t>
  </si>
  <si>
    <t>Energiflöden</t>
  </si>
  <si>
    <t>Introduktion till bladet</t>
  </si>
  <si>
    <t>Alla beskrivningar av de metoder som används i nedanstående avsnitt för att beräkna de parametrar som ska övervakas och rapporteras ska, i förekommande fall, innefatta följande:</t>
  </si>
  <si>
    <t>steg vid beräkningen</t>
  </si>
  <si>
    <t xml:space="preserve">datakällor </t>
  </si>
  <si>
    <t xml:space="preserve">beräkningsformel </t>
  </si>
  <si>
    <t xml:space="preserve">relevanta beräkningsfaktorer inklusive måttenhet </t>
  </si>
  <si>
    <t xml:space="preserve">horisontella och vertikala kontroller för bekräftande uppgifter </t>
  </si>
  <si>
    <t>förfaranden för provtagningsplaner</t>
  </si>
  <si>
    <t>mätutrustning som används med hänvisning till relevanta diagram och en beskrivning av hur de installeras och underhålls</t>
  </si>
  <si>
    <t>en förteckning över laboratorier som deltar i utförandet av relevanta analytiska förfaranden</t>
  </si>
  <si>
    <t>Där så krävs ska beskrivningen innehålla resultatet av den förenklade osäkerhetsbedömning som avses i artikel 7.2.</t>
  </si>
  <si>
    <t>För varje relevant beräkningsmetod ska planen innehålla ett exempel med verkliga data.</t>
  </si>
  <si>
    <t>Insatsbränsleflöde</t>
  </si>
  <si>
    <t>För det särskilda syftet med datainsamling i enlighet med NIMs, bör detta avsnitt innefatta alla uppgifter som ges i avsnitt E.I i mallen för insamling av referensdata.</t>
  </si>
  <si>
    <t>Information om tillämpad metod</t>
  </si>
  <si>
    <t>Var god välj nedan:</t>
  </si>
  <si>
    <t>datakällor som används för mängder enligt avsnitt 4.4 i bilaga VII till FAR.</t>
  </si>
  <si>
    <t>den metod som används för att fastställa datakällor som används för fastställande av energiinnehåll enligt avsnitt 4.6 i bilaga VII till FAR.</t>
  </si>
  <si>
    <t>Eftersom mer än en av datakällorna kan vara relevanta kan högst tre källor anges enligt mallen. Om ännu fler datakällor är relevanta, var god ange de tre viktigaste källorna och beskriv metoden närmare nedan.</t>
  </si>
  <si>
    <t>Datakälla</t>
  </si>
  <si>
    <t>Andra datakällor 
(i förekommande fall)</t>
  </si>
  <si>
    <t>Beskrivning av den metod som används</t>
  </si>
  <si>
    <t>Har den hierarkiska ordningen följts?</t>
  </si>
  <si>
    <t>Om inte, varför?</t>
  </si>
  <si>
    <t>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t>
  </si>
  <si>
    <t>Osäkerhetsbedömning: andra datakällor leder till mindre osäkerhet på grundval av den förenklade osäkerhetsbedömning som avses i artikel 7.2 i FAR.</t>
  </si>
  <si>
    <t>Teknisk ogenomförbarhet det är tekniskt ogenomförbart att använda sig av bättre datakällor.</t>
  </si>
  <si>
    <t>Orimliga kostnader: det skulle medföra orimliga kostnader att använda bättre datakällor.</t>
  </si>
  <si>
    <t>Ytterligare uppgifter om eventuella avvikelser från hierarkin</t>
  </si>
  <si>
    <t>Mätbar värme på anläggningsnivå</t>
  </si>
  <si>
    <t>Flöden av mätbar värme (import, export, förbrukning och produktion)</t>
  </si>
  <si>
    <t>För det särskilda syftet med datainsamling i enlighet med NIMs, bör detta avsnitt innefatta alla uppgifter som ges i avsnitt E.II i mallen för insamling av referensdata.</t>
  </si>
  <si>
    <t>Är mätbara värmeflöden relevanta för anläggningen?</t>
  </si>
  <si>
    <t>Var god välj nedan beträffande alla mätbara värmeflöden:</t>
  </si>
  <si>
    <t>Den datakälla som används för energiflöden enligt avsnitt 4.5 i bilaga VII till FAR.</t>
  </si>
  <si>
    <t>Om värmen importeras och förbrukas inom anläggningen kan till exempel de importerade flödena mätas med instrument som omfattas av nationell lagstadgad metrologisk kontroll (avsnitt 4.5 a), medan de förbrukade mängderna kan mätas med andra instrument som står under verksamhetsutövarens kontroll (avsnitt 4.5 b).</t>
  </si>
  <si>
    <t>Den metod som används för att fastställa nettomängder enligt avsnitt 7.2 i bilaga VII till FAR.</t>
  </si>
  <si>
    <t>Beräkning av mätbara värmeflöden</t>
  </si>
  <si>
    <t>Mätbara nettovärmeflöden</t>
  </si>
  <si>
    <t>Hänvisning till extern fil, i förekommande fall</t>
  </si>
  <si>
    <t>Restgasbalans på anläggningsnivå</t>
  </si>
  <si>
    <t>Restgasflöden (import, export, förbrukning och produktion)</t>
  </si>
  <si>
    <t>För det särskilda syftet med datainsamling i enlighet med NIMs, bör detta avsnitt innefatta alla uppgifter som ges i avsnitt E.III i mallen för insamling av referensdata.</t>
  </si>
  <si>
    <t>Är restgasflöden relevanta för anläggningen?</t>
  </si>
  <si>
    <t>Var god välj nedan beträffande alla restgasflöden:</t>
  </si>
  <si>
    <t>Den metod som används för att fastställa energiinnehåll enligt avsnitt 4.6 i bilaga VII till FAR.</t>
  </si>
  <si>
    <t>Beräkning av restgasflöden</t>
  </si>
  <si>
    <t>Restgasers energiinnehåll</t>
  </si>
  <si>
    <t>El på anläggningsnivå</t>
  </si>
  <si>
    <t>Elflöden (import, export, förbrukning och produktion)</t>
  </si>
  <si>
    <t>För det särskilda syftet med datainsamling i enlighet med NIMs, bör detta avsnitt innefatta alla uppgifter som ges i avsnitt E.IV i mallen för insamling av referensdata.</t>
  </si>
  <si>
    <t>Produceras el vid anläggningen?</t>
  </si>
  <si>
    <t>Var god välj nedan den datakälla som används för energiflöden enligt avsnitt 4.5 i bilaga VII till FAR.</t>
  </si>
  <si>
    <t>Beräkning av energiflöden</t>
  </si>
  <si>
    <t>Beskrivningen bör innefatta alla de uppgifter om elflöden som anges i avsnitt 2.5 i bilaga IV till FAR.</t>
  </si>
  <si>
    <t>Bladet ”ProductBM” – DELANLÄGGNINGSSPECIFIKA UPPGIFTER OM PRODUKTRIKTMÄRKEN</t>
  </si>
  <si>
    <t>Navigationspanelen ovan innehåller endast länkar till de delanläggningar som anges i avsnitt C.I.</t>
  </si>
  <si>
    <t>Delanläggning med produktriktmärke:</t>
  </si>
  <si>
    <t>Namnet på delanläggningen med produktriktmärke visas automatiskt i inmatningsfälten i bladet ”C_InstallationDescription”.</t>
  </si>
  <si>
    <t>Delanläggningens systemgränser</t>
  </si>
  <si>
    <t>I enlighet med punkt 2 b i bilaga VI, beskriv systemgränserna för denna delanläggning, omfattande följande aspekter:</t>
  </si>
  <si>
    <t xml:space="preserve">vilka tekniska enheter som ingår, </t>
  </si>
  <si>
    <t xml:space="preserve">vilka processer som utförs, </t>
  </si>
  <si>
    <t>vilka insatsvaror och insatsbränslen, samt</t>
  </si>
  <si>
    <t>vilka produkter och utgående varor som tillskrivs.</t>
  </si>
  <si>
    <t>Var god beskriv även hur importen eller exporten av eventuella mellanprodukter som omfattas av produktriktmärken (avsnitten 1.6 och 3.1 l i bilaga IV till FAR) samt de tillhörande mängderna beräknas.</t>
  </si>
  <si>
    <t>Om denna information redan har lämnats på ett tillräckligt utförligt sätt i avsnitt C.II, behöver ni enbart inkludera hänvisningar till avsnittet och gå vidare till punkterna nedan.</t>
  </si>
  <si>
    <t>Hänvisning till ett separat utförligt flödesschema, i förekommande fall</t>
  </si>
  <si>
    <t>Om det rör sig om en mer komplex delanläggning, var god ge ett utförligt flödesschema om något sådant inte tagits med i punkt i ovan.</t>
  </si>
  <si>
    <t>Metod för att fastställa den årliga produktionen (verksamhetsnivån)</t>
  </si>
  <si>
    <t>För det särskilda syftet med datainsamling i enlighet med NIMs, bör detta avsnitt innefatta alla uppgifter som ges i avsnitt F.a i mallen för insamling av referensdata.</t>
  </si>
  <si>
    <t>Den metod som används för att fastställa årliga kvantiteter enligt avsnitt 5 i bilaga VII till FAR.</t>
  </si>
  <si>
    <t>Kvantiteter av produkter</t>
  </si>
  <si>
    <t>Årliga kvantiteter av produkter</t>
  </si>
  <si>
    <t>Särskilda rapporteringskrav:</t>
  </si>
  <si>
    <t>Särskild information måste ges när det gäller vissa produktriktmärken (t.ex. CWT-värden). Ett automatiskt meddelande kommer att visas här, i förekommande fall.</t>
  </si>
  <si>
    <t>Var god se den definition och de systemgränser som anges i bilaga I till FAR och relevant avsnitt i vägledning 9.</t>
  </si>
  <si>
    <t>Om anläggningen inte var i drift under samtliga år, var god styrk detta på lämpligt sätt och ange hur starten av den normala driften fastställdes, i förekommande fall.</t>
  </si>
  <si>
    <t>Beskrivning av metoden för att spåra de tillverkade produkterna</t>
  </si>
  <si>
    <t>Detta bör innefatta metoden för att spåra relevanta Prodcom-koder i enlighet med avsnitt 9 i bilaga VII (FAR).</t>
  </si>
  <si>
    <t>Utbytbarhet mellan bränsle och el:</t>
  </si>
  <si>
    <t>För det särskilda syftet med datainsamling i enlighet med NIMs, bör detta avsnitt innefatta alla uppgifter som ges i avsnitt F.c i mallen för insamling av referensdata.</t>
  </si>
  <si>
    <t>Ett automatiskt meddelande kommer att visas här, i relevanta fall, där ni ombeds att göra den inmatning som krävs för att utbytbarheten mellan bränsle och el ska kunna beaktas.</t>
  </si>
  <si>
    <t>Enligt artikel 21 i FAR måste den ”relevanta elförbrukningen” beskrivas med hänsyn till delanläggningens systemgränser enligt förteckningen i bilaga I till FAR.</t>
  </si>
  <si>
    <t>Relevant elförbrukning</t>
  </si>
  <si>
    <t>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t>
  </si>
  <si>
    <t>Finns relevanta mätbara värmeflöden som importeras från anläggningar eller enheter utanför ETS-systemet?</t>
  </si>
  <si>
    <t>För det särskilda syftet med datainsamling i enlighet med NIMs, bör detta avsnitt innefatta alla uppgifter som ges i avsnitten F.d och F.k.iv i mallen för insamling av referensdata.</t>
  </si>
  <si>
    <t>Enligt artikel 21 i FAR måste en utsläppsmängd dras av från det preliminära årsantalet utsläppsrätter från delanläggningar med produktriktmärke.</t>
  </si>
  <si>
    <t>Detta bör även innefatta värme från salpetersyra i enlighet med artikel 16.5 i FAR.</t>
  </si>
  <si>
    <t>Var god ange hur ni har fastställt att värmen inte härrör från ETS-systemet och att den förbrukas inom delanläggningens systemgränser.</t>
  </si>
  <si>
    <t>Uppgifter som krävs för att fastställa den riktmärkesrelaterade förbättringsfaktorn enligt artikel 10a.2 i direktivet</t>
  </si>
  <si>
    <t>Utsläpp som direkt kan tillskrivas delanläggningen</t>
  </si>
  <si>
    <t>Tillskrivning av utsläpp som direkt kan tillskrivas delanläggningen</t>
  </si>
  <si>
    <t>För det särskilda syftet med datainsamling i enlighet med NIMs, bör detta avsnitt innefatta alla uppgifter som ges i avsnitt F.g i mallen för insamling av referensdata.</t>
  </si>
  <si>
    <t>Beskriv här hur utsläppen från bränsle-/materialmängder och utsläppskällor tillskrivs denna delanläggning i enlighet med bestämmelserna i avsnitt 10.1.1 i bilaga VII till FAR, med beaktande av följande undantag:</t>
  </si>
  <si>
    <t>Utsläpp som kan tillskrivas mätbar värme som importeras till eller exporteras från delanläggningen bör inte anges här utan i avsnitt g nedan i överensstämmelse med bestämmelserna i avsnitt 10.1.2 underavsnitten 4 och 5 i bilaga VII till FAR.</t>
  </si>
  <si>
    <t>Utsläpp från restgaser som IMPORTERAS från andra anläggningar eller delanläggningar och förbrukas i denna delanläggning bör inte tas med här utan i punkt f nedan.</t>
  </si>
  <si>
    <t>Beskrivningen bör innefatta en lämplig hänvisning till den senast godkända övervakningsplanen enligt M&amp;R-förordningen där samma beteckningar används för samtliga bränsle-/materialmängder och utsläpp.</t>
  </si>
  <si>
    <t>Finns andra relevanta interna bränsle-/materialmängder?</t>
  </si>
  <si>
    <t>För det särskilda syftet med datainsamling i enlighet med NIMs, bör detta avsnitt innefatta alla uppgifter som ges i avsnitt F.i i mallen för insamling av referensdata.</t>
  </si>
  <si>
    <t>Om relevant, var god ange nedan hur de motsvarande mängderna övervakas, framför allt om de inte redan omfattas av övervakningsplanen enligt M&amp;R-förordningen.</t>
  </si>
  <si>
    <t>Den datakälla som används för att kvantifiera mängder som importeras eller exporteras i enlighet med avsnitt 4.4 i bilaga VII till FAR.</t>
  </si>
  <si>
    <t>Den metod som används för att fastställa alla beräkningsfaktorer enligt avsnitt 4.6 i bilaga VII till FAR.</t>
  </si>
  <si>
    <t>Importerade eller exporterade mängder</t>
  </si>
  <si>
    <t>Emissionsfaktor eller koldioxidinnehåll</t>
  </si>
  <si>
    <t>Halten av biomassa</t>
  </si>
  <si>
    <t>Är överförd koldioxid som importerats eller exporterats relevant?</t>
  </si>
  <si>
    <t>För det särskilda syftet med datainsamling i enlighet med NIMs, bör detta avsnitt innefatta alla uppgifter som ges i avsnitt F.j i mallen för insamling av referensdata.</t>
  </si>
  <si>
    <t>Insatsbränsle till delanläggningen och relevant emissionsfaktor</t>
  </si>
  <si>
    <t>För det särskilda syftet med datainsamling i enlighet med NIMs, bör detta avsnitt innefatta alla uppgifter som ges i avsnitt F.h i mallen för insamling av referensdata.</t>
  </si>
  <si>
    <t>Den datakälla som används för att kvantifiera insatsbränsle i enlighet med avsnitt 4.4 i bilaga VII till FAR.</t>
  </si>
  <si>
    <t>Med ”bränsle” avses varje bränsle-/materialmängd enligt M&amp;R-förordningen som är brännbar och för vilken ett effektivt värmevärde kan fastställas.</t>
  </si>
  <si>
    <t>Den metod som används för att fastställa viktade emissionsfaktorer enligt avsnitt 4.6 i bilaga VII till FAR.</t>
  </si>
  <si>
    <t>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t>
  </si>
  <si>
    <t>Viktad emissionsfaktor</t>
  </si>
  <si>
    <t>Import till och export från delanläggningen av mätbar värme</t>
  </si>
  <si>
    <t>För det särskilda syftet med datainsamling i enlighet med NIMs, bör detta avsnitt innefatta alla uppgifter som ges i avsnitt F.k i mallen för insamling av referensdata.</t>
  </si>
  <si>
    <t>Tillskrivna utsläpp ska innefatta eventuell import eller export av mätbar värme enligt avsnitten 10.1.2 och 10.1.3 i bilaga VII till FAR.</t>
  </si>
  <si>
    <t>Är mätbara värmeflöden relevanta för delanläggningen?</t>
  </si>
  <si>
    <t>Den metod som används för att fastställa årliga kvantiteter enligt avsnitt 7.2 i bilaga VII till FAR.</t>
  </si>
  <si>
    <t>Importerad mätbar värme</t>
  </si>
  <si>
    <t>Mätbar värme från massa</t>
  </si>
  <si>
    <t>Mätbar värme från salpetersyra</t>
  </si>
  <si>
    <t>Exporterad mätbar värme</t>
  </si>
  <si>
    <t>Beskrivning av den metod som används för att fastställa relevanta tillskrivningsbara utsläppsfaktorer enligt avsnitt 10.1.2 och 10.1.3 i bilaga VII till FAR.</t>
  </si>
  <si>
    <t>Detta bör omfatta emissionsfaktorn för alla sådana mätbara värmeflöden som anges ovan.</t>
  </si>
  <si>
    <t>Om värmen produceras från kraftvärme, var god ange hur alla parametrar i kapitel 8 i bilaga VII till FAR har fastställts.</t>
  </si>
  <si>
    <t>Är mätbara värmeflöden som importeras från delanläggningar som producerar massa relevanta?</t>
  </si>
  <si>
    <t>Delanläggningens restgasbalans</t>
  </si>
  <si>
    <t>För det särskilda syftet med datainsamling i enlighet med NIMs, bör detta avsnitt innefatta alla uppgifter som ges i avsnitt F.l i mallen för insamling av referensdata.</t>
  </si>
  <si>
    <t>Tillskrivna utsläpp ska innefatta eventuell import eller export av restgaser enligt avsnitt 10.1.5 i bilaga VII till FAR.</t>
  </si>
  <si>
    <t>Är restgaser relevanta för delanläggningen?</t>
  </si>
  <si>
    <t>Var god välj nedan för varje typ av restgas som produceras och förbrukas (inklusive för säkerhetsfackling), facklade restgaser (förutom säkerhetsfackling) samt restgaser som importeras och exporteras:</t>
  </si>
  <si>
    <t>Den datakälla som används för att kvantifiera mängder av restgaser i enlighet med avsnitt 4.4 i bilaga VII till FAR.</t>
  </si>
  <si>
    <t>Den metod som används för att fastställa energiinnehåll och emissionsfaktor enligt avsnitt 4.6 i bilaga VII till FAR.</t>
  </si>
  <si>
    <t>Producerade restgaser</t>
  </si>
  <si>
    <t>Emissionsfaktor</t>
  </si>
  <si>
    <t>Förbrukade restgaser</t>
  </si>
  <si>
    <t>Facklade restgaser (inte säkerhetsfackling)</t>
  </si>
  <si>
    <t>Importerade restgaser</t>
  </si>
  <si>
    <t>Exporterade restgaser</t>
  </si>
  <si>
    <t>Detta bör innefatta information om alla de restgastyper som anges ovan.</t>
  </si>
  <si>
    <t>Om fackling är relevant för din anläggning, var god förklara hur det klassificerades som ”säkerhetsfackling” och annan fackling.</t>
  </si>
  <si>
    <t>Bladet ”Fall-back” – DELANLÄGGNINGSDATA OM ”FALL-BACK”-DELANLÄGGNINGAR</t>
  </si>
  <si>
    <t>Navigationspanelen ovan innehåller endast länkar till de delanläggningar som anges som ”relevanta” i avsnitt C.I.</t>
  </si>
  <si>
    <t>”Fall-back”-delanläggningar</t>
  </si>
  <si>
    <t>”Fall-back”-delanläggning:</t>
  </si>
  <si>
    <t>Om det rör sig om mer komplexa delanläggningar, var god ge ett utförligt flödesschema om något sådant inte tagits med i punkt i ovan.</t>
  </si>
  <si>
    <t>Metod för att fastställa den årliga verksamhetsnivån</t>
  </si>
  <si>
    <t>För det särskilda syftet med datainsamling i enlighet med NIMs, bör detta avsnitt innefatta alla uppgifter som ges i avsnitt G.a i mallen för insamling av referensdata.</t>
  </si>
  <si>
    <t>Var god ange framför allt eventuella antaganden om 95-procentsregeln i artikel 10.3 i FAR tillämpas.</t>
  </si>
  <si>
    <t>Detta bör innefatta metoden att spåra relevanta Prodcom-koder i enlighet med avsnitt 2.1 a och kapitel 9 i bilaga VII till FAR.</t>
  </si>
  <si>
    <t xml:space="preserve">Om ni har exporterat mätbar värme till anläggningar eller enheter som inte omfattas av ETS-systemet, var god ange hur ni har fastställt statusen för koldioxidläckage i de processer som den mätbara värmen användes inom. Hänvisa i möjligaste mån till enheter och anläggningar, och i möjliga fall till anläggningarnas delanläggningar samt ange relevanta Nace- och Prodcomkoder.   </t>
  </si>
  <si>
    <t>Om ni har exporterat mätbar värme för fjärrvärme, var god ange hur ni har fastställt mängden i fråga.</t>
  </si>
  <si>
    <t>För det särskilda syftet med datainsamling i enlighet med NIMs, bör detta avsnitt innefatta alla uppgifter som ges i avsnitt G.c i mallen för insamling av referensdata.</t>
  </si>
  <si>
    <t xml:space="preserve">Mätbar värme: om värmen enbart produceras för delanläggningen kan utsläppen tillskrivas direkt här via bränslets utsläpp. </t>
  </si>
  <si>
    <t>I samtliga fall där bränslen används för att producera mätbar värme som förbrukas vid mer än en delanläggning (t.ex. ett kraftverk vid anläggningen eller ett mer komplext ångnätverk med flera värmeproducerande enheter) bör bränslena inte räknas med i de utsläpp som direkt kan tillskrivas delanläggningen utan tas med i punkt d nedan.</t>
  </si>
  <si>
    <t>Utsläpp i samband med mätbar värme som produceras från restgaser från andra anläggningar eller delanläggningar och används i denna delanläggning bör inte tas med här utan i punkt d nedan.</t>
  </si>
  <si>
    <t>För det särskilda syftet med datainsamling i enlighet med NIMs, bör detta avsnitt innefatta alla uppgifter som ges i avsnitt G.d i mallen för insamling av referensdata.</t>
  </si>
  <si>
    <t>Den metod som används för att fastställa det effektiva värmevärdet och utsläppsfaktorer enligt avsnitt 4.6 i bilaga VII till FAR.</t>
  </si>
  <si>
    <t>Effektivt värmevärde</t>
  </si>
  <si>
    <t>Insatsbränsle från restgaser</t>
  </si>
  <si>
    <t>Producerad mätbar värme</t>
  </si>
  <si>
    <t>För det särskilda syftet med datainsamling i enlighet med NIMs, bör detta avsnitt innefatta alla uppgifter som ges i avsnitt G.e i mallen för insamling av referensdata.</t>
  </si>
  <si>
    <t>Var god ange nedan den datakälla enligt avsnitt 4.5 i bilaga VII till FAR som använts för att fastställa mängden producerad mätbar värme.</t>
  </si>
  <si>
    <t>Producerad värme</t>
  </si>
  <si>
    <t>För det särskilda syftet med datainsamling i enlighet med NIMs, bör detta avsnitt innefatta alla uppgifter som ges i avsnitt G.f i mallen för insamling av referensdata.</t>
  </si>
  <si>
    <t>Är andra mätbara värmeflöden relevanta för delanläggningen?</t>
  </si>
  <si>
    <t>Var god ange nedan den datakälla enligt avsnitt 4.5 i bilaga VII till FAR som använts för att fastställa mängden importerad mätbar värme och den metod som använts för att fastställa nettomängderna enligt avsnitt 7.2 i bilaga VII till FAR från var och en av följande källor, där så är relevant:</t>
  </si>
  <si>
    <t>Importerad nettovärme (andra källor): detta innefattar värme som importerats från andra anläggningar eller, om mätbar värme förbrukas vid mer än en delanläggning, den värme som produceras på platsen och förbrukas vid delanläggningen. Mätbar värme som importeras från någon delanläggning med produktriktmärke, massaframställning, mätbar värme som återvinns från delanläggningar med bränsleriktmärke eller från restgaser bör inte tas med här.</t>
  </si>
  <si>
    <t>Värme från produktriktmärke: detta innefattar mätbar värme som exporteras från delanläggningar med produktriktmärke med undantag för mätbar värme från delanläggningar med massaframställning.</t>
  </si>
  <si>
    <t>Värme från massa: detta innefattar värme som importeras från delanläggningar med massaframställning.</t>
  </si>
  <si>
    <t>Värme från bränsleriktmärke: detta innefattar mätbar värme som återvinns från spillvärme från delanläggningar med bränsleriktmärke.</t>
  </si>
  <si>
    <t>Värme från restgaser: detta innefattar mätbar värme som produceras från restgaser.</t>
  </si>
  <si>
    <t>importeras (andra källor)</t>
  </si>
  <si>
    <t>Mätbara nettoflöden</t>
  </si>
  <si>
    <t>importeras (från produktriktmärke)</t>
  </si>
  <si>
    <t>importeras (från massa)</t>
  </si>
  <si>
    <t>importeras (från bränsleriktmärke)</t>
  </si>
  <si>
    <t>importeras (från restgaser)</t>
  </si>
  <si>
    <t>Exporterad värme</t>
  </si>
  <si>
    <t>H. 
Special BM</t>
  </si>
  <si>
    <t>CWT (raffinaderiprodukter)</t>
  </si>
  <si>
    <t>Kalk</t>
  </si>
  <si>
    <t>Ångkrackning</t>
  </si>
  <si>
    <t>CWT (aromater)</t>
  </si>
  <si>
    <t>Vätgas</t>
  </si>
  <si>
    <t>Syntesgas</t>
  </si>
  <si>
    <t>Etylenoxid/etylenglykoler</t>
  </si>
  <si>
    <t>Vinylkloridmonomer (VCM)</t>
  </si>
  <si>
    <t>Bladet ”SpecialBM” – SÄRSKILDA DATA OM VISSA PRODUKTRIKTMÄRKEN</t>
  </si>
  <si>
    <t>Verktyg för att beräkna historiska verksamhetsnivåer för raffinaderidelanläggningar</t>
  </si>
  <si>
    <t>Verktygets relevans för er anläggning:</t>
  </si>
  <si>
    <t>Detta meddelande visas automatiskt på grundval av er tidigare inmatning i bladet ”C_InstallationDescription", avsnitt C.I.</t>
  </si>
  <si>
    <t>CWT-kapacitetsdata</t>
  </si>
  <si>
    <t>Var god välj nedan den datakälla som används för kompletterande insatsvaror enligt avsnitt 4.4 i bilaga VII till FAR.</t>
  </si>
  <si>
    <t>För definition och gränser för varje CWT-funktion, var god se punkt 1 i bilaga II till FAR.</t>
  </si>
  <si>
    <t>Följande förkortningar används för grund:</t>
  </si>
  <si>
    <t>Nettoinmatning av färska insatsvaror</t>
  </si>
  <si>
    <t>Inmatning till reaktor (inkluderar återvinning)</t>
  </si>
  <si>
    <t>Produktinmatning</t>
  </si>
  <si>
    <t>Syntesgasproduktion för POX-enheter</t>
  </si>
  <si>
    <t>CWT-funktion</t>
  </si>
  <si>
    <t>Grund (kt/år)</t>
  </si>
  <si>
    <t>CWT-faktor</t>
  </si>
  <si>
    <t>Atmosfärisk destillation av råolja</t>
  </si>
  <si>
    <t xml:space="preserve">Vakuumdestillation </t>
  </si>
  <si>
    <t xml:space="preserve">Lösningsmedelsdeasfaltering </t>
  </si>
  <si>
    <t>Termisk krackning</t>
  </si>
  <si>
    <t xml:space="preserve">Fördröjd coking </t>
  </si>
  <si>
    <t xml:space="preserve">Coking i fluidiserad bädd </t>
  </si>
  <si>
    <t xml:space="preserve">Kokskalcinering </t>
  </si>
  <si>
    <t>Fluidiserad katalytisk krackning</t>
  </si>
  <si>
    <t xml:space="preserve">Övrig katalytisk krackning </t>
  </si>
  <si>
    <t xml:space="preserve">Vätekrackning av destillat/gasolja </t>
  </si>
  <si>
    <t xml:space="preserve">Vätekrackning av återstod </t>
  </si>
  <si>
    <t>Hydrering av nafta/bensin</t>
  </si>
  <si>
    <t xml:space="preserve">Fotogen/diesel-hydrering </t>
  </si>
  <si>
    <t xml:space="preserve">Hydrering av återstod </t>
  </si>
  <si>
    <t>Hydrering av vakuumgasolja</t>
  </si>
  <si>
    <t xml:space="preserve">Vätgasproduktion </t>
  </si>
  <si>
    <t>Katalytisk reformering</t>
  </si>
  <si>
    <t xml:space="preserve">Alkylering </t>
  </si>
  <si>
    <t>C4-isomerisering</t>
  </si>
  <si>
    <t>C5/C6-isomerisering</t>
  </si>
  <si>
    <t xml:space="preserve">Produktion av oxygenerade föreningar </t>
  </si>
  <si>
    <t xml:space="preserve">Produktion av propylen </t>
  </si>
  <si>
    <t>Produktion av asfalt</t>
  </si>
  <si>
    <t>Blandning av polymermodifierad asfalt</t>
  </si>
  <si>
    <t>Svavelåtervinning</t>
  </si>
  <si>
    <t>Lösningsmedelsextraktion av aromater (ASE)</t>
  </si>
  <si>
    <t>Hydrodealkylering</t>
  </si>
  <si>
    <t>TDP/TDA</t>
  </si>
  <si>
    <t>Produktion av cyklohexan</t>
  </si>
  <si>
    <t>Isomerisering av xylen</t>
  </si>
  <si>
    <t>Produktion av paraxylen</t>
  </si>
  <si>
    <t>Produktion av metaxylen</t>
  </si>
  <si>
    <t>Produktion av ftalsyraanhydrid</t>
  </si>
  <si>
    <t>Produktion av maleinsyraanhydrid</t>
  </si>
  <si>
    <t>Produktion av etylbensen</t>
  </si>
  <si>
    <t>Produktion av kumen</t>
  </si>
  <si>
    <t>Produktion av fenol</t>
  </si>
  <si>
    <t>Extraktion av smörjoljor</t>
  </si>
  <si>
    <t>Avvaxning av smörjoljor med lösningsmedel</t>
  </si>
  <si>
    <t>Katalytisk vaxisomerisering</t>
  </si>
  <si>
    <t xml:space="preserve">Vätekrackning av smörjoljor (lube) </t>
  </si>
  <si>
    <t xml:space="preserve">Vaxavoljning </t>
  </si>
  <si>
    <t xml:space="preserve">Hydrering av lube/vax </t>
  </si>
  <si>
    <t>Hydrering av lösningsmedel</t>
  </si>
  <si>
    <t>Fraktionering av lösningsmedel</t>
  </si>
  <si>
    <t>Molsikt för paraffiner C10+</t>
  </si>
  <si>
    <t>Partiell oxidation (POX) av rester för att få bränsle</t>
  </si>
  <si>
    <t>Partiell oxidation (POX) av rester för att få vätgas eller metanol</t>
  </si>
  <si>
    <t>Metanol från syntesgas</t>
  </si>
  <si>
    <t>Separation av luft</t>
  </si>
  <si>
    <t>Fraktionering av inköpt flytande naturgas</t>
  </si>
  <si>
    <t>Rökgasrening</t>
  </si>
  <si>
    <t>Behandling och komprimering av bränslegas för försäljning</t>
  </si>
  <si>
    <t>Avsaltning av havsvatten</t>
  </si>
  <si>
    <t>Närmare beskrivning</t>
  </si>
  <si>
    <t>Verktyg för att beräkna historiska verksamhetsnivåer för kalkdelanläggningar</t>
  </si>
  <si>
    <t>Var god välj nedan den datakälla som används för kalkegenskaper (CaO- och MgO-innehåll) enligt avsnitt 4.6 i bilaga VII till FAR.</t>
  </si>
  <si>
    <t>Uppgifter om sammansättning</t>
  </si>
  <si>
    <t>Verktyg för att beräkna historiska verksamhetsnivåer för dolimedelanläggningar</t>
  </si>
  <si>
    <t>Verktyg för att beräkna historiska verksamhetsnivåer för ångkrackningsdelanläggningar</t>
  </si>
  <si>
    <t>Uppgifter om kompletterande insatsvaror:</t>
  </si>
  <si>
    <t>Vätgas, etylen och andra högvärdiga kemikalier</t>
  </si>
  <si>
    <t>Verktyg för att beräkna historiska verksamhetsnivåer för aromatdelanläggningar</t>
  </si>
  <si>
    <t>För definition och gränser för varje CWT-funktion, var god se punkt 2 i bilaga II till FAR.</t>
  </si>
  <si>
    <t>Verktyg för att beräkna historiska verksamhetsnivåer för vätgasdelanläggningar</t>
  </si>
  <si>
    <t>Volymfraktion vätgas VF(H2)</t>
  </si>
  <si>
    <t>Var god välj nedan den datakälla som används för volymfraktionen vätgas enligt avsnitt 4.6 i bilaga VII till FAR.</t>
  </si>
  <si>
    <t>Total vätgasproduktion</t>
  </si>
  <si>
    <t>Volymfraktion vätgas</t>
  </si>
  <si>
    <t>Verktyg för att beräkna historiska verksamhetsnivåer för syntesgasdelanläggningar</t>
  </si>
  <si>
    <t>Total syntesgasproduktion</t>
  </si>
  <si>
    <t>Verktyg för att beräkna historiska verksamhetsnivåer för delanläggningar för etylenoxid/etylenglykoler</t>
  </si>
  <si>
    <t>Produktionsuppgifter avseende etylenoxid och etylenglykoler</t>
  </si>
  <si>
    <t>Etylenoxid</t>
  </si>
  <si>
    <t>Monoetylenglykol</t>
  </si>
  <si>
    <t>Dietylenglykol</t>
  </si>
  <si>
    <t>Trietylenglykol</t>
  </si>
  <si>
    <t>Verktyg för vinylkloridmonomer: Preliminär tilldelning (artikel 31 i FAR)</t>
  </si>
  <si>
    <t>Värmeförbrukning från vätgasförbränning</t>
  </si>
  <si>
    <t>Kvantifiering av värme från vätgas</t>
  </si>
  <si>
    <t>I. 
MS specific</t>
  </si>
  <si>
    <t>Bladet ”MSspecific” – MEDLEMSSTATERNAS KRAV PÅ YTTERLIGARE UPPGIFTER</t>
  </si>
  <si>
    <t>Ska anges av medlemsstaten</t>
  </si>
  <si>
    <t>J. 
Comments</t>
  </si>
  <si>
    <t>Bladet ”Comments” – KOMMENTARER OCH YTTERLIGARE UPPLYSNINGAR</t>
  </si>
  <si>
    <t>Styrkande handlingar till rapporten</t>
  </si>
  <si>
    <t>Var god ange alla relevanta dokument som inges tillsammans med rapporten</t>
  </si>
  <si>
    <t>Var god ange filnamn:</t>
  </si>
  <si>
    <t>Filnamn</t>
  </si>
  <si>
    <t>Dokumentbeskrivning</t>
  </si>
  <si>
    <t>Utrymme för alla slags kompletterande uppgifter</t>
  </si>
  <si>
    <t>I utrymmet nedan kan ni ange alla uppgifter som inte har kunnat lämnas i andra blad och som ni anser vara viktiga för den behöriga myndigheten</t>
  </si>
  <si>
    <t>Namn</t>
  </si>
  <si>
    <t>Konstant</t>
  </si>
  <si>
    <t>Ytterligare konstanter</t>
  </si>
  <si>
    <t>Ej tillämpligt</t>
  </si>
  <si>
    <t>Ingiven till kontrollör</t>
  </si>
  <si>
    <t>Bedömd av kontrollör</t>
  </si>
  <si>
    <t>Ingiven till behörig myndighet</t>
  </si>
  <si>
    <t>Returnerad med anmärkningar</t>
  </si>
  <si>
    <t>Godkänd av behörig myndighet</t>
  </si>
  <si>
    <t>Arbetsutkast</t>
  </si>
  <si>
    <t>Verksamhetsutövaren vid anläggningen bekräftar att rapporten får användas av den behöriga myndigheten och Europeiska kommissionen.</t>
  </si>
  <si>
    <t>Österrike</t>
  </si>
  <si>
    <t>Belgien</t>
  </si>
  <si>
    <t>Bulgarien</t>
  </si>
  <si>
    <t>Cypern</t>
  </si>
  <si>
    <t>Kroatien</t>
  </si>
  <si>
    <t>Tjeckien</t>
  </si>
  <si>
    <t>Danmark</t>
  </si>
  <si>
    <t>Estland</t>
  </si>
  <si>
    <t>Frankrike</t>
  </si>
  <si>
    <t>Tyskland</t>
  </si>
  <si>
    <t>Grekland</t>
  </si>
  <si>
    <t>Ungern</t>
  </si>
  <si>
    <t>Island</t>
  </si>
  <si>
    <t>Irland</t>
  </si>
  <si>
    <t>Italien</t>
  </si>
  <si>
    <t>Lettland</t>
  </si>
  <si>
    <t>Litauen</t>
  </si>
  <si>
    <t>Luxemburg</t>
  </si>
  <si>
    <t>Nederländerna</t>
  </si>
  <si>
    <t>Norge</t>
  </si>
  <si>
    <t>Polen</t>
  </si>
  <si>
    <t>Rumänien</t>
  </si>
  <si>
    <t>Slovakien</t>
  </si>
  <si>
    <t>Slovenien</t>
  </si>
  <si>
    <t>Spanien</t>
  </si>
  <si>
    <t>Sverige</t>
  </si>
  <si>
    <t>Storbritannien</t>
  </si>
  <si>
    <t>Bränsle</t>
  </si>
  <si>
    <t>Riktmärke</t>
  </si>
  <si>
    <t>Överförda eller lagrade utsläpp</t>
  </si>
  <si>
    <t>Delanläggning med produktriktmärke</t>
  </si>
  <si>
    <t>”Fall-back”-delanläggning</t>
  </si>
  <si>
    <t>år</t>
  </si>
  <si>
    <t>ton</t>
  </si>
  <si>
    <t>TJ/år</t>
  </si>
  <si>
    <t>MWh/år</t>
  </si>
  <si>
    <t>t/år</t>
  </si>
  <si>
    <t>ton per dag</t>
  </si>
  <si>
    <t>Mellanprodukter</t>
  </si>
  <si>
    <t>Värme från framställning av salpetersyra</t>
  </si>
  <si>
    <t>Osäkerhetsbedömning</t>
  </si>
  <si>
    <t>Tekniskt ogenomförbart</t>
  </si>
  <si>
    <t>Orimliga kostnader</t>
  </si>
  <si>
    <t>Verksamhet saknas (A.I.4.a)!</t>
  </si>
  <si>
    <t>Klicka här för att gå tillbaka till bladet ”F_ProductBM”</t>
  </si>
  <si>
    <t>inte relevant</t>
  </si>
  <si>
    <t>Var god fyll i uppgifter i detta avsnitt!</t>
  </si>
  <si>
    <t>Förteckningen över de aspekter som beskrivningen bör omfatta finns högst upp på detta blad!</t>
  </si>
  <si>
    <t>Var god gå till nästa punkt nedan</t>
  </si>
  <si>
    <t xml:space="preserve">Utförliga anvisningar för datainmatning i detta verktyg finns i den första kopian av verktyget. </t>
  </si>
  <si>
    <t>Var god gå vidare till nästa delanläggning!</t>
  </si>
  <si>
    <t>Anläggning inom ETS-systemet</t>
  </si>
  <si>
    <t>Anläggning utanför ETS-systemet</t>
  </si>
  <si>
    <t>Anläggning som producerar salpetersyra</t>
  </si>
  <si>
    <t>Värmedistributionsnät</t>
  </si>
  <si>
    <t>överförd koldioxid</t>
  </si>
  <si>
    <t>Värme</t>
  </si>
  <si>
    <t>Verksamhetsförteckning</t>
  </si>
  <si>
    <t>Verksamhetens nr</t>
  </si>
  <si>
    <t>Verksamhet (bilaga I till ETS-direktivet)</t>
  </si>
  <si>
    <t>Förbränning av bränsle i anläggningar med en sammanlagd tillförd effekt på mer än 20 MW (eller är ansluten för leverans till fjärrvärmenät med en sammanlagd installerad tillförd effekt på minst 20 MW)</t>
  </si>
  <si>
    <t xml:space="preserve">Raffinering av mineralolja </t>
  </si>
  <si>
    <t xml:space="preserve">Produktion av koks </t>
  </si>
  <si>
    <t xml:space="preserve">Rostning och sintring, inklusive pelletering, av metallhaltig malm (inklusive sulfidmalm) </t>
  </si>
  <si>
    <t xml:space="preserve">Produktion av råjärn eller stål (primär eller sekundär smältning), inklusive utrustning för kontinuerlig gjutning, med en kapacitet som överstiger 2,5 ton per timme </t>
  </si>
  <si>
    <t>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t>
  </si>
  <si>
    <t xml:space="preserve">Produktion av primäraluminium </t>
  </si>
  <si>
    <t>Produktion av sekundäraluminium där förbränningsenheter med en sammanlagd tillförd effekt på mer än 20 MW används</t>
  </si>
  <si>
    <t>Produktion eller bearbetning av icke-järnmetaller, inklusive produktion av legeringar, raffinering, gjutning etc., där förbränningsenheter med en sammanlagd tillförd effekt (inklusive bränslen som används som reduktionsmedel) på mer än 20 MW används</t>
  </si>
  <si>
    <t xml:space="preserve">Produktion av cementklinker i roterugnar med en produktionskapacitet som överstiger 500 ton per dag, eller i andra typer av ugnar med en produktionskapacitet som överstiger 50 ton per dag </t>
  </si>
  <si>
    <t xml:space="preserve">Produktion av kalk eller bränning av dolomit eller magnesit i roterugnar eller i andra typer av ugnar med en produktionskapacitet som överstiger 50 ton per dag </t>
  </si>
  <si>
    <t xml:space="preserve">Tillverkning av glas inklusive glasfiber, med en smältningskapacitet som överstiger 20 ton per dag </t>
  </si>
  <si>
    <t xml:space="preserve">Tillverkning av keramiska produkter genom bränning, i synnerhet takpannor, tegel, eldfast tegel, kakel, stengods eller porslin, med en produktionskapacitet som överstiger 75 ton per dag </t>
  </si>
  <si>
    <t xml:space="preserve">Tillverkning av isoleringsmaterial av mineralull som görs av glas, sten eller slagg, med en smältningskapacitet som överstiger 20 ton per dag </t>
  </si>
  <si>
    <t xml:space="preserve">Torkning eller bränning av gips eller framställning av gipsplattor och andra gipsprodukter, där förbränningsenheter med en sammanlagd tillförd effekt på mer än 20 MW används </t>
  </si>
  <si>
    <t xml:space="preserve">Framställning av pappersmassa av trä eller andra fibermaterial </t>
  </si>
  <si>
    <t xml:space="preserve">Framställning av papper eller kartong, där produktionskapaciteten överstiger 20 ton per dag </t>
  </si>
  <si>
    <t xml:space="preserve">Produktion av kimrök som inbegriper förkolning av organiska ämnen som oljor, tjäror, kracknings- och destillationsrester, där förbränningsenheter med en sammanlagd tillförd effekt på mer än 20 MW används </t>
  </si>
  <si>
    <t xml:space="preserve">Produktion av salpetersyra </t>
  </si>
  <si>
    <t xml:space="preserve">Produktion av adipinsyra </t>
  </si>
  <si>
    <t>Produktion av glyoxal och glyoxalsyra</t>
  </si>
  <si>
    <t xml:space="preserve">Produktion av ammoniak </t>
  </si>
  <si>
    <t xml:space="preserve">Produktion av organiska baskemikalier genom krackning, reformering, delvis eller full oxidation eller genom liknande processer, med en produktionskapacitet som överstiger 100 ton per dag </t>
  </si>
  <si>
    <t xml:space="preserve">Produktion av vätgas (H2) och syntesgas genom reformering eller partiell oxidation till en produktionskapacitet som överstiger 25 ton per dag </t>
  </si>
  <si>
    <t xml:space="preserve">Produktion av natriumkarbonat (Na2CO3) och natriumbikarbonat (NaHCO3) </t>
  </si>
  <si>
    <t>Avskiljning av växthusgaser från anläggningar som omfattas av detta direktiv, för transport och geologisk lagring i en lagringsanläggning som är godkänd enligt direktiv 2009/31/EG</t>
  </si>
  <si>
    <t>Transport av växthusgaser via pipelines för geologisk lagring i en lagringsanläggning som är godkänd enligt direktiv 2009/31/EG</t>
  </si>
  <si>
    <t>Geologisk lagring av växthusgaser i lagringsanläggningar som är godkända enligt direktiv 2009/31/EG</t>
  </si>
  <si>
    <t>Förteckning över typ av bränsle-/materialmängd</t>
  </si>
  <si>
    <t>Typnummer</t>
  </si>
  <si>
    <t>Typ av bränsle-/materialmängd</t>
  </si>
  <si>
    <t>Förbränning: Kommersiella standardbränslen</t>
  </si>
  <si>
    <t>Förbränning: Andra flytande och gasformiga bränslen</t>
  </si>
  <si>
    <t>Förbränning: Fasta bränslen</t>
  </si>
  <si>
    <t>Förbränning: Fackling</t>
  </si>
  <si>
    <t>Förbränning: Tvättning: karbonat (metod A)</t>
  </si>
  <si>
    <t>Förbränning: Tvättning: gips (metod B)</t>
  </si>
  <si>
    <t>Raffinering av mineralolja: Regenerering genom katalytisk krackning</t>
  </si>
  <si>
    <t>Raffinering av mineralolja: Produktion av vätgas</t>
  </si>
  <si>
    <t>Produktion av koks: Massbalansmetod</t>
  </si>
  <si>
    <t>Rostning och sintring av metallhaltig malm: Karbonatmaterial som insatsmaterial</t>
  </si>
  <si>
    <t>Rostning och sintring av metallhaltig malm: Massbalansmetod</t>
  </si>
  <si>
    <t>Järn- och stålproduktion: Bränsle som insatsmaterial i processen</t>
  </si>
  <si>
    <t>Järn- och stålproduktion: Massbalansmetod</t>
  </si>
  <si>
    <t>Produktion av cementklinker: Baserat på tillförsel till ugnen (metod A)</t>
  </si>
  <si>
    <t>Produktion av cementklinker: Klinkerproduktion (metod B)</t>
  </si>
  <si>
    <t>Produktion av cementklinker: CKD</t>
  </si>
  <si>
    <t>Produktion av cementklinker: Icke-karbonatkol</t>
  </si>
  <si>
    <t>Produktion av kalk och bränning av dolomit/magnesit: Karbonater (metod A)</t>
  </si>
  <si>
    <t>Produktion av kalk och bränning av dolomit/magnesit: Oxid av alkalisk jordartsmetall (metod B)</t>
  </si>
  <si>
    <t>Produktion av kalk och bränning av dolomit/magnesit: Ugnsstoft (metod B)</t>
  </si>
  <si>
    <t>Tillverkning av glas och mineralull: Karbonater (tillförsel)</t>
  </si>
  <si>
    <t>Tillverkning av keramiska produkter: Koltillförsel (metod A)</t>
  </si>
  <si>
    <t>Tillverkning av keramiska produkter: Alkalioxider (metod B)</t>
  </si>
  <si>
    <t>Tillverkning av keramiska produkter: Tvättning</t>
  </si>
  <si>
    <t>Framställning av pappersmassa och papper: Insatskemikalier</t>
  </si>
  <si>
    <t>Produktion av kimrök: Massbalansmetod</t>
  </si>
  <si>
    <t>Produktion av ammoniak: Bränsle som insatsmaterial i processen</t>
  </si>
  <si>
    <t>Produktion av vätgas och syntesgas:  Bränsle som insatsmaterial i processen</t>
  </si>
  <si>
    <t>Produktion av vätgas och syntesgas: Massbalansmetod</t>
  </si>
  <si>
    <t>Produktion av organiska baskemikalier: Massbalansmetod</t>
  </si>
  <si>
    <t>Produktion eller bearbetning av järnmetaller och icke-järnmetaller, inklusive sekundäraluminium: Processutsläpp</t>
  </si>
  <si>
    <t>Produktion eller bearbetning av järnmetaller och icke-järnmetaller, inklusive sekundäraluminium: Massbalansmetod</t>
  </si>
  <si>
    <t>Produktion av primärt aluminium: Massbalansmetod</t>
  </si>
  <si>
    <t>Produktion av primärt aluminium: PFC-utsläpp (slope-metod)</t>
  </si>
  <si>
    <t>Produktion av primärt aluminium: PFC-utsläpp (överspänningsmetod)</t>
  </si>
  <si>
    <t>Förteckning över riktmärken</t>
  </si>
  <si>
    <t>Riktmärke nr</t>
  </si>
  <si>
    <t>alternativt riktmärke nr</t>
  </si>
  <si>
    <t>Produktriktmärke</t>
  </si>
  <si>
    <t>Enhet</t>
  </si>
  <si>
    <t>Koldioxidläckage?</t>
  </si>
  <si>
    <t>Utbytbar el</t>
  </si>
  <si>
    <t>Meddelande om särskild rapportering</t>
  </si>
  <si>
    <t>Hoppindikator</t>
  </si>
  <si>
    <t>Raffinaderiprodukter</t>
  </si>
  <si>
    <t>Var god använd CWT-verktyget i bladet ”SpecialBM” för att beräkna historiska verksamhetsnivåer.</t>
  </si>
  <si>
    <t>Koks</t>
  </si>
  <si>
    <t>Sintrad järnmalm</t>
  </si>
  <si>
    <t>Råjärn</t>
  </si>
  <si>
    <t>EAF-kolstål</t>
  </si>
  <si>
    <t>Höglegerat EAF-stål</t>
  </si>
  <si>
    <t>Järngjutning</t>
  </si>
  <si>
    <t>Prebake-anoder</t>
  </si>
  <si>
    <t>(Primär)aluminium</t>
  </si>
  <si>
    <t>Grå cementklinker</t>
  </si>
  <si>
    <t>Vit cementklinker</t>
  </si>
  <si>
    <t>Var god använd kalkverktyget i bladet ”SpecialBM” för att beräkna historiska verksamhetsnivåer.</t>
  </si>
  <si>
    <t>Var god använd dolimeverktyget i bladet ”SpecialBM” för att beräkna historiska verksamhetsnivåer.</t>
  </si>
  <si>
    <t>Sintrad dolime</t>
  </si>
  <si>
    <t>Flytglas</t>
  </si>
  <si>
    <t>Flaskor och burkar av ofärgat glas</t>
  </si>
  <si>
    <t>Flaskor och burkar av färgat glas</t>
  </si>
  <si>
    <t>Produkter av glasfiber</t>
  </si>
  <si>
    <t>Fasadtegel</t>
  </si>
  <si>
    <t>Marktegel</t>
  </si>
  <si>
    <t>Takpannor</t>
  </si>
  <si>
    <t>Spraytorkat pulver</t>
  </si>
  <si>
    <t>Mineralull</t>
  </si>
  <si>
    <t>Gips</t>
  </si>
  <si>
    <t>Torkat sekundärt gips</t>
  </si>
  <si>
    <t>Gipsskiva</t>
  </si>
  <si>
    <t>Kortfibrig sulfatmassa</t>
  </si>
  <si>
    <t>Märk att särskilda tilldelningsregler gäller för massa- och pappersproduktion (artikel 10.7 i de unionstäckande övergångsbestämmelserna).</t>
  </si>
  <si>
    <t>Långfibrig sulfatmassa</t>
  </si>
  <si>
    <t>Sulfitmassa, termomekanisk massa och mekanisk massa</t>
  </si>
  <si>
    <t>Returpappersmassa</t>
  </si>
  <si>
    <t>Tidningspapper</t>
  </si>
  <si>
    <t>Obestruket finpapper</t>
  </si>
  <si>
    <t>Bestruket finpapper</t>
  </si>
  <si>
    <t>Mjukpapper</t>
  </si>
  <si>
    <t>Testliner och fluting</t>
  </si>
  <si>
    <t>Obestruken kartong</t>
  </si>
  <si>
    <t>Bestruken kartong</t>
  </si>
  <si>
    <t>Kimrök</t>
  </si>
  <si>
    <t>Salpetersyra</t>
  </si>
  <si>
    <t>Mätbar värme som levereras till andra delanläggningar ska behandlas som värme från källor utanför ETS.</t>
  </si>
  <si>
    <t>Adipinsyra</t>
  </si>
  <si>
    <t>Ammoniak</t>
  </si>
  <si>
    <t>Var god använd ångkrackningsverktyget i bladet ”SpecialBM” för att beräkna historiska verksamhetsnivåer och preliminär tilldelning.</t>
  </si>
  <si>
    <t>Aromater</t>
  </si>
  <si>
    <t>Styren</t>
  </si>
  <si>
    <t>Fenol/aceton</t>
  </si>
  <si>
    <t>Etylenoxid och etylenglykoler</t>
  </si>
  <si>
    <t>Var god använd etylenoxid/etylenglykoler-verktyget i bladet ”SpecialBM” för att beräkna historiska verksamhetsnivåer.</t>
  </si>
  <si>
    <t>Vinylkloridmonomer</t>
  </si>
  <si>
    <t>Var god använd VCM-verktyget i bladet ”SpecialBM” för att beräkna preliminär tilldelning.</t>
  </si>
  <si>
    <t>Suspensions-PVC (S-PVC)</t>
  </si>
  <si>
    <t>Emulsions-PVC (E-PVC)</t>
  </si>
  <si>
    <t>Var god använd vätgasverktyget i bladet ”SpecialBM” för att beräkna historiska verksamhetsnivåer.</t>
  </si>
  <si>
    <t>Var god använd syngasverktyget i bladet ”SpecialBM” för att beräkna historiska verksamhetsnivåer.</t>
  </si>
  <si>
    <t>Natriumkarbonat (soda)</t>
  </si>
  <si>
    <t>Förteckning över ”fall-back”-delanläggningar</t>
  </si>
  <si>
    <t>Delanläggning</t>
  </si>
  <si>
    <t>Riktmärkesvärde (EUA/t)</t>
  </si>
  <si>
    <t>Delanläggning med värmeriktmärke, KL</t>
  </si>
  <si>
    <t>Delanläggning med värmeriktmärke, ej KL</t>
  </si>
  <si>
    <t>Fjärrvärmedelanläggning, ej KL</t>
  </si>
  <si>
    <t>Delanläggning med bränsleriktmärke, KL</t>
  </si>
  <si>
    <t>Delanläggning med bränsleriktmärke, ej KL</t>
  </si>
  <si>
    <t>Delanläggning med processutsläpp, KL</t>
  </si>
  <si>
    <t>Delanläggning med processutsläpp, ej KL</t>
  </si>
  <si>
    <t>Förteckning över övervakningsmetoder</t>
  </si>
  <si>
    <t>10.1.5. (a) En mängd utsläpp för produktion av restgasen tillskrivs den delanläggning med produktriktmärke där restgasen produceras</t>
  </si>
  <si>
    <t>10.1.5. (b) En mängd utsläpp som avsätts för förbrukning av restgasen tillskrivs den delanläggning med produktriktmärke, delanläggning med värmeriktmärke, fjärrvärmedelanläggning eller delanläggning med bränsleriktmärke där den förbrukas</t>
  </si>
  <si>
    <t>3.1. Tillämpliga metoder</t>
  </si>
  <si>
    <t>3.2. Metod för att hänföra uppgifter till delanläggningar</t>
  </si>
  <si>
    <t>3.3. Mätinstrument eller förfaranden som inte står under verksamhetsutövarens kontroll</t>
  </si>
  <si>
    <t>3.4. Indirekta bestämningsmetoder</t>
  </si>
  <si>
    <t>3.2. 1. (a) Produkter i samma produktionslinje, insatsvaror, utgående varor och motsvarande utsläpp ska tillskrivas sekventiellt på grundval av driftstiden per år för varje delanläggning</t>
  </si>
  <si>
    <t>3.2. 1. (b) På grundval av massan eller volymen för enskilda produkter som tillverkats eller skattningar på grundval av fri reaktionsentalpi för de kemiska reaktioner som ingår eller på grundval av en annan lämplig fördelningsnyckel som bygger på en sund vetenskaplig metod</t>
  </si>
  <si>
    <t>3.2. 2. (a) Uppdelningen ska baseras på en bestämningsmetod, t.ex. individuell mätning, beräkning eller korrelation, och ska tillämpas lika för varje delanläggning – ”avstämningsfaktor”</t>
  </si>
  <si>
    <t xml:space="preserve">3.2. 2. (b) Uppgifterna får subtraheras från de sammanlagda uppgifterna för anläggningen </t>
  </si>
  <si>
    <t>3.3. (a) Belopp på fakturor som utfärdas av en handelspartner</t>
  </si>
  <si>
    <t xml:space="preserve">3.3. (b) Direkta avläsningar från mätsystemen </t>
  </si>
  <si>
    <t>3.3. (c) Användning av empiriska korrelationer som tillhandahålls av ett behörigt och oberoende organ, t.ex. leverantörer av utrustning, tjänsteleverantörer eller ackrediterade laboratorier</t>
  </si>
  <si>
    <t>3.4. – Beräkning på grundval av en känd kemisk eller fysisk process med hjälp av hänvisningsvärden</t>
  </si>
  <si>
    <t xml:space="preserve">3.4. – Beräkning på grundval av anläggningens konstruktionsuppgifter </t>
  </si>
  <si>
    <t>3.4. – Korrelation som bygger på empiriska tester för bestämning av skattningsvärden</t>
  </si>
  <si>
    <t>4.4 (a) Metoder i enlighet med den övervakningsplan som godkänts enligt förordning (EU) nr 601/2012</t>
  </si>
  <si>
    <t>4.4 (b) Avläsningar av mätinstrument som omfattas av nationell lagstadgad metrologisk kontroll eller mätinstrument som uppfyller kraven i direktiv 2014/31/EU eller direktiv 2014/32/EU för direkt bestämning av en datamängd</t>
  </si>
  <si>
    <t>4.4 (c) Avläsningar av mätinstrument som står under verksamhetsutövarens kontroll för direkt bestämning av en datamängd som inte omfattas av led b</t>
  </si>
  <si>
    <t>4.4 (d) Avläsningar av mätinstrument som inte står under verksamhetsutövarens kontroll för direkt bestämning av en datamängd som inte omfattas av led b</t>
  </si>
  <si>
    <t>4.4 (e) Avläsningar av mätinstrument för indirekt bestämning av en datamängd, under förutsättning att ett lämpligt samband mellan mätningen och datamängden i fråga har etablerats i enlighet med avsnitt 3.4 i denna bilaga</t>
  </si>
  <si>
    <t>4.4 (f) Andra metoder, särskilt för historiska uppgifter eller när ingen annan datakälla kan identifieras som tillgänglig av verksamhetsutövaren</t>
  </si>
  <si>
    <t>4.5. (a) Avläsningar av mätinstrument som omfattas av nationell lagstadgad metrologisk kontroll eller mätinstrument som uppfyller kraven i direktiv 2014/31/EU eller direktiv 2014/32/EU för direkt bestämning av en datamängd</t>
  </si>
  <si>
    <t>4.5. (b) Avläsningar av mätinstrument som står under verksamhetsutövarens kontroll för direkt bestämning av en datamängd som inte omfattas av led a.</t>
  </si>
  <si>
    <t>4.5. (c) Avläsningar av mätinstrument som inte står under verksamhetsutövarens kontroll för direkt bestämning av en datamängd som inte omfattas av led a</t>
  </si>
  <si>
    <t>4.5. (d) Avläsningar av mätinstrument för indirekt bestämning av en datamängd, under förutsättning att ett lämpligt samband mellan mätningen och datamängden i fråga har etablerats i enlighet med avsnitt 3.4 i bilaga VII till FAR</t>
  </si>
  <si>
    <t>4.5. (e) Beräkning av en proxyvariabel för att fastställa nettomängderna mätbar värme i enlighet med metod 3 i avsnitt 7.2 i bilaga VII till FAR</t>
  </si>
  <si>
    <t>4.5. (f) Andra metoder, särskilt för historiska uppgifter eller när ingen annan datakälla kan identifieras som tillgänglig av verksamhetsutövaren</t>
  </si>
  <si>
    <t>4.6. (a) Metoder för att fastställa beräkningsfaktorer i enlighet med den övervakningsplan som godkänts enligt förordning (EU) nr 601/2012</t>
  </si>
  <si>
    <t>4.6. (b) Laboratorieanalyser i enlighet med avsnitt 6.1 i bilaga VII till FAR</t>
  </si>
  <si>
    <t>4.6. (c) Laboratorieanalyser i enlighet med avsnitt 6.2 i bilaga VII till FAR</t>
  </si>
  <si>
    <t>4.6. (d) Konstanta värden på grundval av en av följande datakällor: standardfaktorer, hänvisningsvärden, värden som specificeras och garanteras av leverantören</t>
  </si>
  <si>
    <t>4.6. (e) Konstanta värden på grundval av en av följande datakällor: standard-/stökiometriska faktorer, analysbaserade värden, andra värden på grundval av vetenskapliga belägg</t>
  </si>
  <si>
    <t>5. (a) Baserat på fortlöpande mätning i den process där materialet förbrukas eller produceras</t>
  </si>
  <si>
    <t>5. (b) Baserat på sammanställning av mätningar av mängder som levereras eller produceras separat med beaktande av relevanta lagerförändringar</t>
  </si>
  <si>
    <t>7.2. Metod 1: Med hjälp av mätningar</t>
  </si>
  <si>
    <t>7.2. Metod 2: Med hjälp av dokumentation</t>
  </si>
  <si>
    <t>7.2. Metod 3: Beräkning av en proxyvariabel baserad på uppmätt effektivitet</t>
  </si>
  <si>
    <t>7.2. Metod 4: Beräkning av en proxyvariabel baserad på referenseffektiviteten</t>
  </si>
  <si>
    <t>Swedish final version</t>
  </si>
  <si>
    <t>Ansökan ska lämnas in via en e-tjänst (se länk under "Svenska webbplatser" nedan).</t>
  </si>
  <si>
    <t>https://www.naturvardsverket.se/vagledning-och-stod/utslappshandel/stationara-anlaggningar/lamna-in-handlingar/</t>
  </si>
  <si>
    <t>EUETS@naturvardsverket.se</t>
  </si>
  <si>
    <t>https://www.naturvardsverket.se/vagledning-och-stod/utslappshandel/stationara-anlaggningar/tilldelning-av-utslappsratter/ansoka-om-gratis-tilldelning/</t>
  </si>
  <si>
    <t>Kapitel där ändringar har gjorts
Kort förklaring av ändringarna</t>
  </si>
  <si>
    <t>(E-post)adress</t>
  </si>
  <si>
    <t>Telefonnummer</t>
  </si>
  <si>
    <t xml:space="preserve">Anläggningens ID (NAP-nummer) </t>
  </si>
  <si>
    <t>Hänvisa till de rutiner som avses i artikel 22a.2 för att genomföra rekommendationer om energieffektiviseringsåtgärder och, om tillämpligt, visa tillämpningen av de villkor som avses i artikel 22a.1.</t>
  </si>
  <si>
    <t>Punkt 1 omfattar mängden insatsbränsle och motsvarande energiinnehåll. I tillämpliga fall och om de inte omfattas av punkt 1 ska de metoder som används för att bestämma eventuella insatsmaterial och motsvarande energiinnehåll från exoterm reaktion anges under 2. Metoden för att kvantifiera den tillförda elen för värmeproduktion (t.ex. elpannor, värmepumpar).</t>
  </si>
  <si>
    <t xml:space="preserve">1) Om anläggningen producerar el bör metoden omfatta producerad, importerad, exporterad och förbrukad el.
2) Om anläggningen inte producerar el ska endast metoden för elförbrukning anges nedan. </t>
  </si>
  <si>
    <t>Energitillförsel till denna delanläggning och relevant emissionsfaktor</t>
  </si>
  <si>
    <t>D. 
Metoder och förfaranden</t>
  </si>
  <si>
    <t>C. 
Anläggnings-beskrivning</t>
  </si>
  <si>
    <t>B. 
Anläggnings-uppgifter</t>
  </si>
  <si>
    <t>A. 
Versioner</t>
  </si>
  <si>
    <t>E. 
Energiflöden</t>
  </si>
  <si>
    <t>Insatsmaterial och producerat material (exoterm värme)</t>
  </si>
  <si>
    <t>https://www.naturvardsverket.se/vagledning-och-stod/utslappshandel/stationara-anlaggningar/tilldelning-av-utslappsratter/overvakningsmetodplaner/</t>
  </si>
  <si>
    <t>https://climate.ec.europa.eu/document/download/91ac02da-9b82-4b08-9d8a-9ebf4aa31638_en?filename=5_gd5_mnr_guidance_for_far_en.pdf</t>
  </si>
  <si>
    <t>Läs mer om ansökansprocessen och övervakningsmetodplanen på Naturvårdsverkets hemsida:</t>
  </si>
  <si>
    <t xml:space="preserve">Ytterligare vägledning och information: </t>
  </si>
  <si>
    <t>Mer vägledning om övervakningsmetodplanen finns i vägledande dokument 5:</t>
  </si>
  <si>
    <t>Swedish final version bug fix</t>
  </si>
  <si>
    <t>Swedish final version bug fix correction</t>
  </si>
  <si>
    <t>Swedish final version new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</si>
</sst>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0"/>
    <numFmt numFmtId="166" formatCode="0.0"/>
  </numFmts>
  <fonts count="72"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108">
    <xf numFmtId="0" fontId="0" fillId="0" borderId="0" xfId="0"/>
    <xf numFmtId="0" fontId="4" fillId="0" borderId="13" xfId="1" applyFont="1" applyBorder="1"/>
    <xf numFmtId="0" fontId="23" fillId="26" borderId="0" xfId="0" applyFont="1" applyFill="1" applyAlignment="1">
      <alignment vertical="top"/>
    </xf>
    <xf numFmtId="164" fontId="1" fillId="26" borderId="26" xfId="1" applyNumberFormat="1" applyFill="1" applyBorder="1" applyAlignment="1">
      <alignment horizontal="right" vertical="top"/>
    </xf>
    <xf numFmtId="0" fontId="4" fillId="26" borderId="29" xfId="1" applyFont="1" applyFill="1" applyBorder="1" applyAlignment="1">
      <alignment horizontal="right" wrapText="1"/>
    </xf>
    <xf numFmtId="0" fontId="1" fillId="0" borderId="0" xfId="1"/>
    <xf numFmtId="164" fontId="1" fillId="26" borderId="21" xfId="1" applyNumberFormat="1" applyFill="1" applyBorder="1" applyAlignment="1">
      <alignment horizontal="right" vertical="top"/>
    </xf>
    <xf numFmtId="164" fontId="1" fillId="26" borderId="23" xfId="1" applyNumberFormat="1" applyFill="1" applyBorder="1" applyAlignment="1">
      <alignment horizontal="right" vertical="top"/>
    </xf>
    <xf numFmtId="0" fontId="4" fillId="26" borderId="28" xfId="1" applyFont="1" applyFill="1" applyBorder="1" applyAlignment="1">
      <alignment horizontal="right" wrapText="1"/>
    </xf>
    <xf numFmtId="0" fontId="1" fillId="26" borderId="0" xfId="1" applyFill="1" applyAlignment="1">
      <alignment horizontal="center" vertical="top"/>
    </xf>
    <xf numFmtId="0" fontId="1" fillId="28" borderId="0" xfId="1" applyFill="1" applyAlignment="1">
      <alignment horizontal="left" vertical="top"/>
    </xf>
    <xf numFmtId="0" fontId="21" fillId="25" borderId="0" xfId="1" applyFont="1" applyFill="1"/>
    <xf numFmtId="15" fontId="1" fillId="26" borderId="0" xfId="0" applyNumberFormat="1" applyFont="1" applyFill="1" applyAlignment="1">
      <alignment vertical="top"/>
    </xf>
    <xf numFmtId="0" fontId="4" fillId="26" borderId="0" xfId="1" applyFont="1" applyFill="1" applyAlignment="1">
      <alignment horizontal="center" vertical="top"/>
    </xf>
    <xf numFmtId="0" fontId="1" fillId="26" borderId="0" xfId="1" applyFill="1" applyAlignment="1">
      <alignment vertical="top"/>
    </xf>
    <xf numFmtId="0" fontId="26" fillId="26" borderId="0" xfId="1" quotePrefix="1" applyFont="1" applyFill="1" applyAlignment="1">
      <alignment horizontal="right" vertical="top"/>
    </xf>
    <xf numFmtId="0" fontId="4" fillId="26" borderId="0" xfId="0" applyFont="1" applyFill="1" applyAlignment="1">
      <alignment vertical="top"/>
    </xf>
    <xf numFmtId="0" fontId="1" fillId="0" borderId="0" xfId="0" applyFont="1" applyAlignment="1">
      <alignment vertical="top"/>
    </xf>
    <xf numFmtId="0" fontId="1" fillId="32" borderId="0" xfId="0" applyFont="1" applyFill="1" applyAlignment="1">
      <alignment vertical="top"/>
    </xf>
    <xf numFmtId="0" fontId="1" fillId="26" borderId="0" xfId="0" applyFont="1" applyFill="1"/>
    <xf numFmtId="0" fontId="1" fillId="36" borderId="0" xfId="0" applyFont="1" applyFill="1" applyAlignment="1">
      <alignment vertical="top"/>
    </xf>
    <xf numFmtId="0" fontId="1" fillId="34" borderId="0" xfId="86" applyFont="1" applyFill="1" applyAlignment="1">
      <alignment horizontal="right" vertical="center"/>
    </xf>
    <xf numFmtId="0" fontId="1" fillId="28" borderId="0" xfId="0" applyFont="1" applyFill="1" applyAlignment="1">
      <alignment vertical="top"/>
    </xf>
    <xf numFmtId="0" fontId="1" fillId="28" borderId="0" xfId="0" applyFont="1" applyFill="1"/>
    <xf numFmtId="15" fontId="1" fillId="26" borderId="0" xfId="0" applyNumberFormat="1" applyFont="1" applyFill="1" applyAlignment="1">
      <alignment horizontal="right" vertical="top"/>
    </xf>
    <xf numFmtId="0" fontId="1" fillId="26" borderId="0" xfId="0" applyFont="1" applyFill="1" applyAlignment="1">
      <alignment horizontal="right" vertical="top"/>
    </xf>
    <xf numFmtId="0" fontId="4" fillId="26" borderId="32" xfId="1" applyFont="1" applyFill="1" applyBorder="1" applyAlignment="1">
      <alignment wrapText="1"/>
    </xf>
    <xf numFmtId="0" fontId="4" fillId="26" borderId="16" xfId="0" applyFont="1" applyFill="1" applyBorder="1" applyAlignment="1">
      <alignment vertical="top" wrapText="1"/>
    </xf>
    <xf numFmtId="0" fontId="1" fillId="32" borderId="16" xfId="1" applyFill="1" applyBorder="1" applyAlignment="1">
      <alignment horizontal="center" vertical="top" wrapText="1"/>
    </xf>
    <xf numFmtId="0" fontId="1" fillId="32" borderId="16" xfId="1" applyFill="1" applyBorder="1" applyAlignment="1">
      <alignment horizontal="center" vertical="top"/>
    </xf>
    <xf numFmtId="0" fontId="1" fillId="32" borderId="33" xfId="0" applyFont="1" applyFill="1" applyBorder="1" applyAlignment="1">
      <alignment horizontal="center" vertical="top"/>
    </xf>
    <xf numFmtId="0" fontId="1" fillId="32" borderId="34" xfId="0" applyFont="1" applyFill="1" applyBorder="1" applyAlignment="1">
      <alignment horizontal="center" vertical="top"/>
    </xf>
    <xf numFmtId="0" fontId="1" fillId="32" borderId="35" xfId="0" applyFont="1" applyFill="1" applyBorder="1" applyAlignment="1">
      <alignment horizontal="center" vertical="top"/>
    </xf>
    <xf numFmtId="164" fontId="1" fillId="32" borderId="33" xfId="0" applyNumberFormat="1" applyFont="1" applyFill="1" applyBorder="1" applyAlignment="1">
      <alignment horizontal="center" vertical="top"/>
    </xf>
    <xf numFmtId="0" fontId="4" fillId="36" borderId="0" xfId="0" applyFont="1" applyFill="1" applyAlignment="1">
      <alignment vertical="top"/>
    </xf>
    <xf numFmtId="0" fontId="4" fillId="26" borderId="16" xfId="0" applyFont="1" applyFill="1" applyBorder="1" applyAlignment="1">
      <alignment vertical="top"/>
    </xf>
    <xf numFmtId="0" fontId="1" fillId="26" borderId="0" xfId="0" applyFont="1" applyFill="1" applyAlignment="1">
      <alignment vertical="top"/>
    </xf>
    <xf numFmtId="0" fontId="26" fillId="36" borderId="0" xfId="0" quotePrefix="1" applyFont="1" applyFill="1" applyAlignment="1">
      <alignment horizontal="right" vertical="top" wrapText="1"/>
    </xf>
    <xf numFmtId="0" fontId="4" fillId="26" borderId="0" xfId="0" applyFont="1" applyFill="1" applyAlignment="1">
      <alignment horizontal="center" vertical="top"/>
    </xf>
    <xf numFmtId="0" fontId="1" fillId="32" borderId="0" xfId="0" applyFont="1" applyFill="1"/>
    <xf numFmtId="0" fontId="4" fillId="0" borderId="0" xfId="1" applyFont="1"/>
    <xf numFmtId="0" fontId="1" fillId="0" borderId="64" xfId="1" applyBorder="1"/>
    <xf numFmtId="0" fontId="1" fillId="40" borderId="65" xfId="1" applyFill="1" applyBorder="1"/>
    <xf numFmtId="0" fontId="1" fillId="0" borderId="66" xfId="1" applyBorder="1"/>
    <xf numFmtId="14" fontId="1" fillId="41" borderId="67" xfId="1" applyNumberFormat="1" applyFill="1" applyBorder="1" applyAlignment="1">
      <alignment horizontal="left"/>
    </xf>
    <xf numFmtId="0" fontId="1" fillId="29" borderId="44" xfId="1" applyFill="1" applyBorder="1"/>
    <xf numFmtId="0" fontId="1" fillId="29" borderId="68" xfId="1" applyFill="1" applyBorder="1"/>
    <xf numFmtId="0" fontId="1" fillId="29" borderId="46" xfId="1" applyFill="1" applyBorder="1"/>
    <xf numFmtId="0" fontId="1" fillId="0" borderId="69" xfId="1" applyBorder="1"/>
    <xf numFmtId="0" fontId="1" fillId="42" borderId="70" xfId="1" applyFill="1" applyBorder="1"/>
    <xf numFmtId="0" fontId="1" fillId="0" borderId="71" xfId="1" applyBorder="1"/>
    <xf numFmtId="0" fontId="1" fillId="43" borderId="72" xfId="1" applyFill="1" applyBorder="1"/>
    <xf numFmtId="0" fontId="1" fillId="40" borderId="0" xfId="1" applyFill="1"/>
    <xf numFmtId="0" fontId="4" fillId="0" borderId="1" xfId="1" applyFont="1" applyBorder="1"/>
    <xf numFmtId="0" fontId="4" fillId="0" borderId="2" xfId="1" applyFont="1" applyBorder="1"/>
    <xf numFmtId="0" fontId="1" fillId="0" borderId="3" xfId="1" applyBorder="1"/>
    <xf numFmtId="14" fontId="1" fillId="41" borderId="73" xfId="1" applyNumberFormat="1" applyFill="1" applyBorder="1" applyAlignment="1">
      <alignment horizontal="center"/>
    </xf>
    <xf numFmtId="0" fontId="1" fillId="29" borderId="73" xfId="1" applyFill="1" applyBorder="1"/>
    <xf numFmtId="0" fontId="1" fillId="29" borderId="39" xfId="1" applyFill="1" applyBorder="1"/>
    <xf numFmtId="0" fontId="1" fillId="29" borderId="40" xfId="1" applyFill="1" applyBorder="1"/>
    <xf numFmtId="14" fontId="1" fillId="41" borderId="36" xfId="1" applyNumberFormat="1" applyFill="1" applyBorder="1" applyAlignment="1">
      <alignment horizontal="center"/>
    </xf>
    <xf numFmtId="0" fontId="1" fillId="29" borderId="36" xfId="1" applyFill="1" applyBorder="1"/>
    <xf numFmtId="0" fontId="1" fillId="29" borderId="38" xfId="1" applyFill="1" applyBorder="1"/>
    <xf numFmtId="0" fontId="1" fillId="29" borderId="29" xfId="1" applyFill="1" applyBorder="1"/>
    <xf numFmtId="14" fontId="1" fillId="41" borderId="31" xfId="1" applyNumberFormat="1" applyFill="1" applyBorder="1" applyAlignment="1">
      <alignment horizontal="center"/>
    </xf>
    <xf numFmtId="0" fontId="1" fillId="29" borderId="31" xfId="1" applyFill="1" applyBorder="1"/>
    <xf numFmtId="0" fontId="1" fillId="29" borderId="32" xfId="1" applyFill="1" applyBorder="1"/>
    <xf numFmtId="0" fontId="1" fillId="29" borderId="28" xfId="1" applyFill="1" applyBorder="1"/>
    <xf numFmtId="0" fontId="1" fillId="42" borderId="0" xfId="1" applyFill="1"/>
    <xf numFmtId="0" fontId="1" fillId="43" borderId="0" xfId="1" applyFill="1" applyAlignment="1">
      <alignment horizontal="left" vertical="top" wrapText="1"/>
    </xf>
    <xf numFmtId="0" fontId="1" fillId="39" borderId="16" xfId="0" applyFont="1" applyFill="1" applyBorder="1" applyAlignment="1">
      <alignment horizontal="center" vertical="top"/>
    </xf>
    <xf numFmtId="0" fontId="40" fillId="35" borderId="16" xfId="0" applyFont="1" applyFill="1" applyBorder="1" applyAlignment="1">
      <alignment vertical="center"/>
    </xf>
    <xf numFmtId="0" fontId="44" fillId="26" borderId="0" xfId="104" applyFill="1"/>
    <xf numFmtId="0" fontId="45" fillId="26" borderId="0" xfId="104" applyFont="1" applyFill="1"/>
    <xf numFmtId="0" fontId="46" fillId="26" borderId="0" xfId="104" applyFont="1" applyFill="1"/>
    <xf numFmtId="0" fontId="44" fillId="26" borderId="0" xfId="104" applyFill="1" applyAlignment="1">
      <alignment vertical="top"/>
    </xf>
    <xf numFmtId="0" fontId="23" fillId="26" borderId="0" xfId="104" applyFont="1" applyFill="1" applyAlignment="1">
      <alignment vertical="top"/>
    </xf>
    <xf numFmtId="0" fontId="47" fillId="26" borderId="0" xfId="104" applyFont="1" applyFill="1" applyAlignment="1">
      <alignment horizontal="center" vertical="top"/>
    </xf>
    <xf numFmtId="0" fontId="1" fillId="26" borderId="0" xfId="104" applyFont="1" applyFill="1"/>
    <xf numFmtId="0" fontId="1" fillId="26" borderId="0" xfId="104" applyFont="1" applyFill="1" applyAlignment="1">
      <alignment horizontal="center" vertical="top"/>
    </xf>
    <xf numFmtId="0" fontId="37" fillId="26" borderId="0" xfId="87" applyFill="1" applyBorder="1" applyAlignment="1" applyProtection="1">
      <alignment horizontal="center" vertical="top"/>
    </xf>
    <xf numFmtId="0" fontId="1" fillId="26" borderId="0" xfId="104" applyFont="1" applyFill="1" applyAlignment="1">
      <alignment vertical="top"/>
    </xf>
    <xf numFmtId="0" fontId="48" fillId="26" borderId="0" xfId="104" applyFont="1" applyFill="1"/>
    <xf numFmtId="0" fontId="44" fillId="26" borderId="77" xfId="104" applyFill="1" applyBorder="1" applyAlignment="1">
      <alignment vertical="top"/>
    </xf>
    <xf numFmtId="0" fontId="44" fillId="26" borderId="78" xfId="104" applyFill="1" applyBorder="1" applyAlignment="1">
      <alignment vertical="top"/>
    </xf>
    <xf numFmtId="0" fontId="44" fillId="26" borderId="79" xfId="104" applyFill="1" applyBorder="1" applyAlignment="1">
      <alignment vertical="top"/>
    </xf>
    <xf numFmtId="0" fontId="44" fillId="29" borderId="78" xfId="104" applyFill="1" applyBorder="1" applyAlignment="1">
      <alignment vertical="top"/>
    </xf>
    <xf numFmtId="0" fontId="44" fillId="29" borderId="80" xfId="104" applyFill="1" applyBorder="1" applyAlignment="1">
      <alignment vertical="top"/>
    </xf>
    <xf numFmtId="0" fontId="44" fillId="26" borderId="52" xfId="104" applyFill="1" applyBorder="1" applyAlignment="1">
      <alignment vertical="top"/>
    </xf>
    <xf numFmtId="0" fontId="44" fillId="26" borderId="53" xfId="104" applyFill="1" applyBorder="1" applyAlignment="1">
      <alignment vertical="top"/>
    </xf>
    <xf numFmtId="0" fontId="44" fillId="26" borderId="81" xfId="104" applyFill="1" applyBorder="1" applyAlignment="1">
      <alignment vertical="top"/>
    </xf>
    <xf numFmtId="0" fontId="44" fillId="29" borderId="53" xfId="104" applyFill="1" applyBorder="1" applyAlignment="1">
      <alignment vertical="top"/>
    </xf>
    <xf numFmtId="0" fontId="44" fillId="29" borderId="54" xfId="104" applyFill="1" applyBorder="1" applyAlignment="1">
      <alignment vertical="top"/>
    </xf>
    <xf numFmtId="0" fontId="4" fillId="26" borderId="0" xfId="104" applyFont="1" applyFill="1" applyAlignment="1">
      <alignment vertical="top"/>
    </xf>
    <xf numFmtId="0" fontId="44" fillId="26" borderId="82" xfId="104" applyFill="1" applyBorder="1" applyAlignment="1">
      <alignment vertical="top"/>
    </xf>
    <xf numFmtId="0" fontId="44" fillId="26" borderId="14" xfId="104" applyFill="1" applyBorder="1" applyAlignment="1">
      <alignment vertical="top"/>
    </xf>
    <xf numFmtId="0" fontId="44" fillId="26" borderId="21" xfId="104" applyFill="1" applyBorder="1" applyAlignment="1">
      <alignment vertical="top"/>
    </xf>
    <xf numFmtId="0" fontId="44" fillId="29" borderId="14" xfId="104" applyFill="1" applyBorder="1" applyAlignment="1">
      <alignment vertical="top"/>
    </xf>
    <xf numFmtId="0" fontId="44" fillId="29" borderId="60" xfId="104" applyFill="1" applyBorder="1" applyAlignment="1">
      <alignment vertical="top"/>
    </xf>
    <xf numFmtId="0" fontId="1" fillId="26" borderId="83" xfId="104" applyFont="1" applyFill="1" applyBorder="1"/>
    <xf numFmtId="0" fontId="44" fillId="26" borderId="61" xfId="104" applyFill="1" applyBorder="1" applyAlignment="1">
      <alignment vertical="top"/>
    </xf>
    <xf numFmtId="0" fontId="44" fillId="26" borderId="62" xfId="104" applyFill="1" applyBorder="1" applyAlignment="1">
      <alignment vertical="top"/>
    </xf>
    <xf numFmtId="0" fontId="44" fillId="31" borderId="61" xfId="104" applyFill="1" applyBorder="1" applyAlignment="1">
      <alignment vertical="top"/>
    </xf>
    <xf numFmtId="0" fontId="44" fillId="31" borderId="63" xfId="104" applyFill="1" applyBorder="1" applyAlignment="1">
      <alignment vertical="top"/>
    </xf>
    <xf numFmtId="0" fontId="44" fillId="26" borderId="0" xfId="104" applyFill="1" applyAlignment="1">
      <alignment horizontal="center" vertical="top"/>
    </xf>
    <xf numFmtId="0" fontId="44" fillId="26" borderId="13" xfId="104" applyFill="1" applyBorder="1" applyAlignment="1">
      <alignment vertical="top"/>
    </xf>
    <xf numFmtId="0" fontId="44" fillId="26" borderId="0" xfId="104" applyFill="1" applyAlignment="1">
      <alignment horizontal="center" vertical="top" wrapText="1"/>
    </xf>
    <xf numFmtId="0" fontId="44" fillId="0" borderId="0" xfId="104"/>
    <xf numFmtId="0" fontId="4" fillId="26" borderId="0" xfId="104" applyFont="1" applyFill="1" applyAlignment="1">
      <alignment horizontal="center" vertical="top"/>
    </xf>
    <xf numFmtId="0" fontId="24" fillId="25" borderId="0" xfId="104" applyFont="1" applyFill="1" applyAlignment="1">
      <alignment horizontal="left"/>
    </xf>
    <xf numFmtId="0" fontId="49" fillId="26" borderId="0" xfId="104" applyFont="1" applyFill="1" applyAlignment="1">
      <alignment horizontal="left" vertical="top"/>
    </xf>
    <xf numFmtId="0" fontId="44" fillId="26" borderId="0" xfId="104" applyFill="1" applyAlignment="1">
      <alignment horizontal="left" vertical="top"/>
    </xf>
    <xf numFmtId="0" fontId="50" fillId="26" borderId="0" xfId="104" applyFont="1" applyFill="1" applyAlignment="1">
      <alignment horizontal="center" vertical="top"/>
    </xf>
    <xf numFmtId="0" fontId="50" fillId="26" borderId="2" xfId="104" applyFont="1" applyFill="1" applyBorder="1" applyAlignment="1">
      <alignment horizontal="left" vertical="top"/>
    </xf>
    <xf numFmtId="0" fontId="50" fillId="26" borderId="37" xfId="104" applyFont="1" applyFill="1" applyBorder="1" applyAlignment="1">
      <alignment horizontal="left" vertical="top"/>
    </xf>
    <xf numFmtId="0" fontId="50" fillId="26" borderId="13" xfId="104" applyFont="1" applyFill="1" applyBorder="1" applyAlignment="1">
      <alignment horizontal="left" vertical="top"/>
    </xf>
    <xf numFmtId="164" fontId="44" fillId="26" borderId="0" xfId="104" applyNumberFormat="1" applyFill="1" applyAlignment="1">
      <alignment vertical="top"/>
    </xf>
    <xf numFmtId="0" fontId="37" fillId="26" borderId="0" xfId="87" applyFill="1" applyAlignment="1" applyProtection="1"/>
    <xf numFmtId="0" fontId="1" fillId="26" borderId="0" xfId="0" applyFont="1" applyFill="1" applyAlignment="1">
      <alignment horizontal="right" vertical="top" wrapText="1"/>
    </xf>
    <xf numFmtId="0" fontId="1" fillId="26" borderId="0" xfId="0" applyFont="1" applyFill="1" applyAlignment="1">
      <alignment vertical="center"/>
    </xf>
    <xf numFmtId="0" fontId="1" fillId="26" borderId="0" xfId="0" applyFont="1" applyFill="1" applyAlignment="1">
      <alignment horizontal="right" vertical="center"/>
    </xf>
    <xf numFmtId="0" fontId="4" fillId="26" borderId="0" xfId="0" applyFont="1" applyFill="1" applyAlignment="1">
      <alignment vertical="center" wrapText="1"/>
    </xf>
    <xf numFmtId="0" fontId="1" fillId="26" borderId="0" xfId="0" applyFont="1" applyFill="1" applyAlignment="1">
      <alignment horizontal="center" vertical="top"/>
    </xf>
    <xf numFmtId="0" fontId="1" fillId="28" borderId="16" xfId="0" applyFont="1" applyFill="1" applyBorder="1" applyAlignment="1">
      <alignment horizontal="center" vertical="top"/>
    </xf>
    <xf numFmtId="0" fontId="31" fillId="26" borderId="0" xfId="0" applyFont="1" applyFill="1" applyAlignment="1">
      <alignment horizontal="left" vertical="top"/>
    </xf>
    <xf numFmtId="0" fontId="55" fillId="26" borderId="0" xfId="0" applyFont="1" applyFill="1" applyAlignment="1">
      <alignment vertical="top"/>
    </xf>
    <xf numFmtId="0" fontId="1" fillId="26" borderId="0" xfId="0" applyFont="1" applyFill="1" applyAlignment="1">
      <alignment horizontal="left" vertical="center" shrinkToFit="1"/>
    </xf>
    <xf numFmtId="0" fontId="33" fillId="26" borderId="0" xfId="0" applyFont="1" applyFill="1" applyAlignment="1">
      <alignment horizontal="left" vertical="top" wrapText="1"/>
    </xf>
    <xf numFmtId="0" fontId="4" fillId="26" borderId="0" xfId="0" applyFont="1" applyFill="1" applyAlignment="1">
      <alignment horizontal="left" vertical="center"/>
    </xf>
    <xf numFmtId="0" fontId="28" fillId="26" borderId="0" xfId="0" applyFont="1" applyFill="1" applyAlignment="1">
      <alignment vertical="center"/>
    </xf>
    <xf numFmtId="0" fontId="57" fillId="26" borderId="0" xfId="0" applyFont="1" applyFill="1"/>
    <xf numFmtId="0" fontId="1" fillId="26" borderId="0" xfId="0" applyFont="1" applyFill="1" applyAlignment="1">
      <alignment horizontal="right"/>
    </xf>
    <xf numFmtId="0" fontId="4" fillId="26" borderId="0" xfId="0" applyFont="1" applyFill="1" applyAlignment="1">
      <alignment horizontal="left"/>
    </xf>
    <xf numFmtId="0" fontId="59" fillId="26" borderId="0" xfId="0" applyFont="1" applyFill="1" applyAlignment="1">
      <alignment horizontal="left" vertical="top"/>
    </xf>
    <xf numFmtId="0" fontId="1" fillId="26" borderId="0" xfId="0" applyFont="1" applyFill="1" applyAlignment="1">
      <alignment horizontal="left" vertical="top"/>
    </xf>
    <xf numFmtId="0" fontId="60" fillId="26" borderId="0" xfId="0" applyFont="1" applyFill="1" applyAlignment="1">
      <alignment horizontal="left" vertical="top"/>
    </xf>
    <xf numFmtId="0" fontId="28" fillId="26" borderId="0" xfId="0" applyFont="1" applyFill="1"/>
    <xf numFmtId="0" fontId="25" fillId="26" borderId="0" xfId="0" applyFont="1" applyFill="1" applyAlignment="1">
      <alignment horizontal="center" vertical="top" wrapText="1"/>
    </xf>
    <xf numFmtId="0" fontId="4" fillId="26" borderId="29" xfId="0" applyFont="1" applyFill="1" applyBorder="1" applyAlignment="1">
      <alignment horizontal="right" indent="1"/>
    </xf>
    <xf numFmtId="0" fontId="1" fillId="32" borderId="0" xfId="0" applyFont="1" applyFill="1" applyAlignment="1">
      <alignment horizontal="center" vertical="top"/>
    </xf>
    <xf numFmtId="0" fontId="1" fillId="32" borderId="0" xfId="0" applyFont="1" applyFill="1" applyAlignment="1">
      <alignment horizontal="left" vertical="top"/>
    </xf>
    <xf numFmtId="164" fontId="1" fillId="26" borderId="23" xfId="0" applyNumberFormat="1" applyFont="1" applyFill="1" applyBorder="1" applyAlignment="1">
      <alignment horizontal="right" vertical="top" indent="1"/>
    </xf>
    <xf numFmtId="164" fontId="1" fillId="26" borderId="21" xfId="0" applyNumberFormat="1" applyFont="1" applyFill="1" applyBorder="1" applyAlignment="1">
      <alignment horizontal="right" vertical="top" indent="1"/>
    </xf>
    <xf numFmtId="164" fontId="1" fillId="26" borderId="26" xfId="0" applyNumberFormat="1" applyFont="1" applyFill="1" applyBorder="1" applyAlignment="1">
      <alignment horizontal="right" vertical="top" indent="1"/>
    </xf>
    <xf numFmtId="0" fontId="1" fillId="26" borderId="37" xfId="0" applyFont="1" applyFill="1" applyBorder="1" applyAlignment="1">
      <alignment vertical="top"/>
    </xf>
    <xf numFmtId="0" fontId="4" fillId="26" borderId="28" xfId="0" applyFont="1" applyFill="1" applyBorder="1" applyAlignment="1">
      <alignment horizontal="right"/>
    </xf>
    <xf numFmtId="164" fontId="1" fillId="26" borderId="20" xfId="0" applyNumberFormat="1" applyFont="1" applyFill="1" applyBorder="1" applyAlignment="1">
      <alignment horizontal="right" vertical="top" indent="1"/>
    </xf>
    <xf numFmtId="0" fontId="26" fillId="26" borderId="0" xfId="0" quotePrefix="1" applyFont="1" applyFill="1" applyAlignment="1">
      <alignment horizontal="right" vertical="top" wrapText="1"/>
    </xf>
    <xf numFmtId="0" fontId="31" fillId="26" borderId="0" xfId="0" applyFont="1" applyFill="1" applyAlignment="1">
      <alignment vertical="top"/>
    </xf>
    <xf numFmtId="0" fontId="26" fillId="36" borderId="0" xfId="1" quotePrefix="1" applyFont="1" applyFill="1" applyAlignment="1">
      <alignment horizontal="right" vertical="top"/>
    </xf>
    <xf numFmtId="0" fontId="1" fillId="0" borderId="16" xfId="0" applyFont="1" applyBorder="1" applyAlignment="1">
      <alignment vertical="top"/>
    </xf>
    <xf numFmtId="0" fontId="1" fillId="0" borderId="16" xfId="0" applyFont="1" applyBorder="1" applyAlignment="1">
      <alignment horizontal="left" vertical="top"/>
    </xf>
    <xf numFmtId="164" fontId="1" fillId="0" borderId="16" xfId="0" applyNumberFormat="1" applyFont="1" applyBorder="1" applyAlignment="1">
      <alignment vertical="top"/>
    </xf>
    <xf numFmtId="0" fontId="1" fillId="38" borderId="16" xfId="0" applyFont="1" applyFill="1" applyBorder="1" applyAlignment="1">
      <alignment vertical="top"/>
    </xf>
    <xf numFmtId="0" fontId="1" fillId="29" borderId="16" xfId="0" applyFont="1" applyFill="1" applyBorder="1" applyAlignment="1">
      <alignment vertical="top"/>
    </xf>
    <xf numFmtId="0" fontId="1" fillId="0" borderId="16" xfId="0" applyFont="1" applyBorder="1" applyAlignment="1">
      <alignment horizontal="center" vertical="top"/>
    </xf>
    <xf numFmtId="0" fontId="1" fillId="38" borderId="16" xfId="0" applyFont="1" applyFill="1" applyBorder="1" applyAlignment="1">
      <alignment horizontal="center" vertical="top"/>
    </xf>
    <xf numFmtId="0" fontId="31" fillId="0" borderId="16" xfId="0" applyFont="1" applyBorder="1" applyAlignment="1">
      <alignment horizontal="center" vertical="top"/>
    </xf>
    <xf numFmtId="0" fontId="1" fillId="26" borderId="0" xfId="1" applyFill="1"/>
    <xf numFmtId="0" fontId="1" fillId="28" borderId="0" xfId="1" applyFill="1"/>
    <xf numFmtId="0" fontId="1" fillId="34" borderId="0" xfId="1" applyFill="1"/>
    <xf numFmtId="0" fontId="22" fillId="28" borderId="0" xfId="0" applyFont="1" applyFill="1"/>
    <xf numFmtId="0" fontId="22" fillId="26" borderId="0" xfId="0" applyFont="1" applyFill="1" applyAlignment="1">
      <alignment horizontal="left"/>
    </xf>
    <xf numFmtId="0" fontId="22" fillId="26" borderId="0" xfId="0" applyFont="1" applyFill="1"/>
    <xf numFmtId="0" fontId="22" fillId="32" borderId="0" xfId="0" applyFont="1" applyFill="1"/>
    <xf numFmtId="0" fontId="54" fillId="28" borderId="0" xfId="0" applyFont="1" applyFill="1" applyAlignment="1">
      <alignment vertical="center"/>
    </xf>
    <xf numFmtId="0" fontId="54" fillId="26" borderId="0" xfId="0" applyFont="1" applyFill="1" applyAlignment="1">
      <alignment horizontal="left" vertical="center"/>
    </xf>
    <xf numFmtId="0" fontId="22" fillId="26" borderId="0" xfId="0" applyFont="1" applyFill="1" applyAlignment="1">
      <alignment horizontal="right" vertical="center" wrapText="1"/>
    </xf>
    <xf numFmtId="0" fontId="22" fillId="26" borderId="0" xfId="0" applyFont="1" applyFill="1" applyAlignment="1">
      <alignment vertical="center"/>
    </xf>
    <xf numFmtId="0" fontId="22" fillId="26" borderId="0" xfId="0" applyFont="1" applyFill="1" applyAlignment="1">
      <alignment horizontal="right"/>
    </xf>
    <xf numFmtId="0" fontId="22" fillId="26" borderId="0" xfId="0" applyFont="1" applyFill="1" applyAlignment="1">
      <alignment horizontal="left" vertical="top"/>
    </xf>
    <xf numFmtId="0" fontId="22" fillId="26" borderId="0" xfId="0" applyFont="1" applyFill="1" applyAlignment="1">
      <alignment horizontal="center"/>
    </xf>
    <xf numFmtId="0" fontId="1" fillId="28" borderId="0" xfId="105" applyFont="1" applyFill="1" applyAlignment="1">
      <alignment vertical="top"/>
    </xf>
    <xf numFmtId="0" fontId="1" fillId="26" borderId="0" xfId="105" applyFont="1" applyFill="1"/>
    <xf numFmtId="0" fontId="1" fillId="28" borderId="0" xfId="105" applyFont="1" applyFill="1"/>
    <xf numFmtId="0" fontId="1" fillId="0" borderId="0" xfId="105" applyFont="1" applyAlignment="1">
      <alignment vertical="top"/>
    </xf>
    <xf numFmtId="0" fontId="63" fillId="26" borderId="0" xfId="105" applyFill="1"/>
    <xf numFmtId="0" fontId="31" fillId="26" borderId="0" xfId="105" applyFont="1" applyFill="1"/>
    <xf numFmtId="0" fontId="63" fillId="26" borderId="0" xfId="105" applyFill="1" applyAlignment="1">
      <alignment horizontal="center"/>
    </xf>
    <xf numFmtId="0" fontId="23" fillId="26" borderId="0" xfId="105" applyFont="1" applyFill="1" applyAlignment="1">
      <alignment vertical="top"/>
    </xf>
    <xf numFmtId="0" fontId="1" fillId="28" borderId="73" xfId="105" applyFont="1" applyFill="1" applyBorder="1" applyAlignment="1">
      <alignment horizontal="center" vertical="top"/>
    </xf>
    <xf numFmtId="0" fontId="1" fillId="28" borderId="31" xfId="105" applyFont="1" applyFill="1" applyBorder="1" applyAlignment="1">
      <alignment horizontal="center"/>
    </xf>
    <xf numFmtId="0" fontId="24" fillId="25" borderId="0" xfId="105" applyFont="1" applyFill="1" applyAlignment="1">
      <alignment horizontal="left"/>
    </xf>
    <xf numFmtId="0" fontId="27" fillId="26" borderId="0" xfId="105" applyFont="1" applyFill="1" applyAlignment="1">
      <alignment horizontal="center"/>
    </xf>
    <xf numFmtId="0" fontId="1" fillId="26" borderId="0" xfId="105" applyFont="1" applyFill="1" applyAlignment="1">
      <alignment vertical="top"/>
    </xf>
    <xf numFmtId="0" fontId="4" fillId="26" borderId="0" xfId="105" applyFont="1" applyFill="1" applyAlignment="1">
      <alignment horizontal="center" vertical="top"/>
    </xf>
    <xf numFmtId="0" fontId="1" fillId="28" borderId="0" xfId="105" applyFont="1" applyFill="1" applyAlignment="1">
      <alignment horizontal="right"/>
    </xf>
    <xf numFmtId="0" fontId="4" fillId="28" borderId="16" xfId="105" applyFont="1" applyFill="1" applyBorder="1" applyAlignment="1">
      <alignment horizontal="center" vertical="top"/>
    </xf>
    <xf numFmtId="0" fontId="1" fillId="28" borderId="16" xfId="105" applyFont="1" applyFill="1" applyBorder="1" applyAlignment="1">
      <alignment vertical="top"/>
    </xf>
    <xf numFmtId="0" fontId="26" fillId="26" borderId="0" xfId="105" applyFont="1" applyFill="1" applyAlignment="1">
      <alignment horizontal="right" vertical="top" indent="1"/>
    </xf>
    <xf numFmtId="0" fontId="1" fillId="26" borderId="2" xfId="105" applyFont="1" applyFill="1" applyBorder="1" applyAlignment="1">
      <alignment horizontal="center" vertical="top"/>
    </xf>
    <xf numFmtId="2" fontId="1" fillId="26" borderId="2" xfId="105" applyNumberFormat="1" applyFont="1" applyFill="1" applyBorder="1" applyAlignment="1">
      <alignment horizontal="right" vertical="top" indent="1"/>
    </xf>
    <xf numFmtId="0" fontId="60" fillId="26" borderId="0" xfId="105" applyFont="1" applyFill="1" applyAlignment="1">
      <alignment vertical="top"/>
    </xf>
    <xf numFmtId="0" fontId="4" fillId="28" borderId="0" xfId="105" applyFont="1" applyFill="1" applyAlignment="1">
      <alignment vertical="top"/>
    </xf>
    <xf numFmtId="0" fontId="0" fillId="26" borderId="0" xfId="0" applyFill="1"/>
    <xf numFmtId="0" fontId="1" fillId="28" borderId="0" xfId="0" applyFont="1" applyFill="1" applyAlignment="1">
      <alignment horizontal="right"/>
    </xf>
    <xf numFmtId="0" fontId="1" fillId="28" borderId="16" xfId="0" applyFont="1" applyFill="1" applyBorder="1" applyAlignment="1">
      <alignment vertical="top"/>
    </xf>
    <xf numFmtId="0" fontId="1" fillId="28" borderId="0" xfId="105" applyFont="1" applyFill="1" applyAlignment="1">
      <alignment vertical="center"/>
    </xf>
    <xf numFmtId="0" fontId="1" fillId="26" borderId="0" xfId="105" applyFont="1" applyFill="1" applyAlignment="1">
      <alignment vertical="center"/>
    </xf>
    <xf numFmtId="0" fontId="4" fillId="26" borderId="13" xfId="105" applyFont="1" applyFill="1" applyBorder="1" applyAlignment="1">
      <alignment vertical="center"/>
    </xf>
    <xf numFmtId="0" fontId="4" fillId="26" borderId="13" xfId="105" applyFont="1" applyFill="1" applyBorder="1" applyAlignment="1">
      <alignment horizontal="right" vertical="center"/>
    </xf>
    <xf numFmtId="0" fontId="1" fillId="36" borderId="0" xfId="105" applyFont="1" applyFill="1" applyAlignment="1">
      <alignment vertical="top"/>
    </xf>
    <xf numFmtId="0" fontId="1" fillId="36" borderId="0" xfId="105" applyFont="1" applyFill="1" applyAlignment="1">
      <alignment vertical="center"/>
    </xf>
    <xf numFmtId="165" fontId="1" fillId="26" borderId="16" xfId="105" applyNumberFormat="1" applyFont="1" applyFill="1" applyBorder="1" applyAlignment="1">
      <alignment horizontal="center" vertical="top"/>
    </xf>
    <xf numFmtId="0" fontId="4" fillId="26" borderId="0" xfId="105" applyFont="1" applyFill="1" applyAlignment="1">
      <alignment horizontal="center" vertical="center"/>
    </xf>
    <xf numFmtId="0" fontId="4" fillId="26" borderId="0" xfId="105" applyFont="1" applyFill="1" applyAlignment="1">
      <alignment horizontal="left" vertical="center"/>
    </xf>
    <xf numFmtId="0" fontId="1" fillId="0" borderId="0" xfId="105" applyFont="1" applyAlignment="1">
      <alignment vertical="center"/>
    </xf>
    <xf numFmtId="0" fontId="4" fillId="26" borderId="36" xfId="105" applyFont="1" applyFill="1" applyBorder="1" applyAlignment="1">
      <alignment horizontal="center" vertical="center"/>
    </xf>
    <xf numFmtId="0" fontId="1" fillId="46" borderId="41" xfId="0" applyFont="1" applyFill="1" applyBorder="1" applyAlignment="1">
      <alignment vertical="top"/>
    </xf>
    <xf numFmtId="0" fontId="1" fillId="46" borderId="42" xfId="0" applyFont="1" applyFill="1" applyBorder="1" applyAlignment="1">
      <alignment vertical="top"/>
    </xf>
    <xf numFmtId="0" fontId="1" fillId="46" borderId="43" xfId="0" applyFont="1" applyFill="1" applyBorder="1" applyAlignment="1">
      <alignment vertical="top"/>
    </xf>
    <xf numFmtId="0" fontId="1" fillId="46" borderId="47" xfId="0" applyFont="1" applyFill="1" applyBorder="1" applyAlignment="1">
      <alignment vertical="top"/>
    </xf>
    <xf numFmtId="0" fontId="31" fillId="46" borderId="0" xfId="0" applyFont="1" applyFill="1" applyAlignment="1">
      <alignment horizontal="right" vertical="top"/>
    </xf>
    <xf numFmtId="0" fontId="26" fillId="46" borderId="0" xfId="0" applyFont="1" applyFill="1" applyAlignment="1">
      <alignment vertical="top" wrapText="1"/>
    </xf>
    <xf numFmtId="0" fontId="26" fillId="46" borderId="48" xfId="0" applyFont="1" applyFill="1" applyBorder="1" applyAlignment="1">
      <alignment vertical="top" wrapText="1"/>
    </xf>
    <xf numFmtId="0" fontId="1" fillId="46" borderId="52" xfId="0" applyFont="1" applyFill="1" applyBorder="1" applyAlignment="1">
      <alignment vertical="top"/>
    </xf>
    <xf numFmtId="0" fontId="61" fillId="46" borderId="53" xfId="0" applyFont="1" applyFill="1" applyBorder="1" applyAlignment="1">
      <alignment vertical="top" wrapText="1"/>
    </xf>
    <xf numFmtId="0" fontId="61" fillId="46" borderId="54" xfId="0" applyFont="1" applyFill="1" applyBorder="1" applyAlignment="1">
      <alignment vertical="top" wrapText="1"/>
    </xf>
    <xf numFmtId="0" fontId="1" fillId="36" borderId="0" xfId="0" applyFont="1" applyFill="1"/>
    <xf numFmtId="0" fontId="1" fillId="36" borderId="0" xfId="0" applyFont="1" applyFill="1" applyAlignment="1">
      <alignment horizontal="center"/>
    </xf>
    <xf numFmtId="0" fontId="4" fillId="36" borderId="0" xfId="105" applyFont="1" applyFill="1" applyAlignment="1">
      <alignment vertical="top"/>
    </xf>
    <xf numFmtId="0" fontId="55" fillId="26" borderId="0" xfId="0" applyFont="1" applyFill="1" applyAlignment="1">
      <alignment horizontal="left" vertical="top" wrapText="1"/>
    </xf>
    <xf numFmtId="0" fontId="1" fillId="30" borderId="24" xfId="1" applyFill="1" applyBorder="1" applyAlignment="1" applyProtection="1">
      <alignment vertical="top"/>
      <protection locked="0"/>
    </xf>
    <xf numFmtId="0" fontId="1" fillId="30" borderId="30" xfId="1" applyFill="1" applyBorder="1" applyAlignment="1" applyProtection="1">
      <alignment vertical="top"/>
      <protection locked="0"/>
    </xf>
    <xf numFmtId="0" fontId="1" fillId="26" borderId="38" xfId="0" applyFont="1" applyFill="1" applyBorder="1" applyAlignment="1">
      <alignment vertical="top"/>
    </xf>
    <xf numFmtId="0" fontId="1" fillId="26" borderId="29" xfId="0" applyFont="1" applyFill="1" applyBorder="1" applyAlignment="1">
      <alignment vertical="top"/>
    </xf>
    <xf numFmtId="0" fontId="0" fillId="26" borderId="38" xfId="0" applyFill="1" applyBorder="1"/>
    <xf numFmtId="0" fontId="22" fillId="26" borderId="38" xfId="0" applyFont="1" applyFill="1" applyBorder="1"/>
    <xf numFmtId="0" fontId="1" fillId="26" borderId="88" xfId="0" applyFont="1" applyFill="1" applyBorder="1" applyAlignment="1">
      <alignment vertical="top"/>
    </xf>
    <xf numFmtId="0" fontId="1" fillId="26" borderId="89" xfId="0" applyFont="1" applyFill="1" applyBorder="1" applyAlignment="1">
      <alignment horizontal="right" vertical="top"/>
    </xf>
    <xf numFmtId="0" fontId="26" fillId="26" borderId="89" xfId="0" applyFont="1" applyFill="1" applyBorder="1" applyAlignment="1">
      <alignment vertical="top" wrapText="1"/>
    </xf>
    <xf numFmtId="0" fontId="26" fillId="26" borderId="90" xfId="0" applyFont="1" applyFill="1" applyBorder="1" applyAlignment="1">
      <alignment vertical="top" wrapText="1"/>
    </xf>
    <xf numFmtId="0" fontId="1" fillId="26" borderId="91" xfId="0" applyFont="1" applyFill="1" applyBorder="1" applyAlignment="1">
      <alignment vertical="top"/>
    </xf>
    <xf numFmtId="0" fontId="1" fillId="26" borderId="92" xfId="0" applyFont="1" applyFill="1" applyBorder="1" applyAlignment="1">
      <alignment vertical="top"/>
    </xf>
    <xf numFmtId="0" fontId="1" fillId="26" borderId="93" xfId="0" applyFont="1" applyFill="1" applyBorder="1" applyAlignment="1">
      <alignment vertical="top"/>
    </xf>
    <xf numFmtId="0" fontId="1" fillId="26" borderId="92" xfId="0" applyFont="1" applyFill="1" applyBorder="1" applyAlignment="1">
      <alignment horizontal="right" vertical="top"/>
    </xf>
    <xf numFmtId="0" fontId="1" fillId="36" borderId="52" xfId="0" applyFont="1" applyFill="1" applyBorder="1" applyAlignment="1">
      <alignment vertical="top"/>
    </xf>
    <xf numFmtId="0" fontId="1" fillId="36" borderId="86" xfId="0" applyFont="1" applyFill="1" applyBorder="1" applyAlignment="1">
      <alignment vertical="top"/>
    </xf>
    <xf numFmtId="0" fontId="1" fillId="28" borderId="0" xfId="0" applyFont="1" applyFill="1" applyAlignment="1">
      <alignment vertical="center"/>
    </xf>
    <xf numFmtId="0" fontId="27" fillId="36" borderId="84" xfId="0" applyFont="1" applyFill="1" applyBorder="1" applyAlignment="1">
      <alignment horizontal="right" vertical="center"/>
    </xf>
    <xf numFmtId="0" fontId="1" fillId="32" borderId="0" xfId="0" applyFont="1" applyFill="1" applyAlignment="1">
      <alignment vertical="center"/>
    </xf>
    <xf numFmtId="0" fontId="1" fillId="36" borderId="0" xfId="0" applyFont="1" applyFill="1" applyAlignment="1">
      <alignment vertical="center"/>
    </xf>
    <xf numFmtId="0" fontId="24" fillId="25" borderId="0" xfId="0" applyFont="1" applyFill="1" applyAlignment="1">
      <alignment vertical="top" wrapText="1"/>
    </xf>
    <xf numFmtId="0" fontId="1" fillId="2" borderId="16" xfId="0" applyFont="1" applyFill="1" applyBorder="1" applyAlignment="1" applyProtection="1">
      <alignment horizontal="center" vertical="top"/>
      <protection locked="0"/>
    </xf>
    <xf numFmtId="0" fontId="22" fillId="36" borderId="0" xfId="0" applyFont="1" applyFill="1"/>
    <xf numFmtId="0" fontId="40" fillId="32" borderId="0" xfId="0" applyFont="1" applyFill="1"/>
    <xf numFmtId="0" fontId="1" fillId="32" borderId="0" xfId="1" applyFill="1"/>
    <xf numFmtId="0" fontId="1" fillId="32" borderId="16" xfId="1" applyFill="1" applyBorder="1"/>
    <xf numFmtId="15" fontId="22" fillId="32" borderId="0" xfId="0" applyNumberFormat="1" applyFont="1" applyFill="1"/>
    <xf numFmtId="15" fontId="22" fillId="36" borderId="0" xfId="0" applyNumberFormat="1" applyFont="1" applyFill="1"/>
    <xf numFmtId="0" fontId="41" fillId="46" borderId="0" xfId="0" applyFont="1" applyFill="1"/>
    <xf numFmtId="0" fontId="40" fillId="37" borderId="33" xfId="0" applyFont="1" applyFill="1" applyBorder="1"/>
    <xf numFmtId="0" fontId="40" fillId="32" borderId="34" xfId="0" applyFont="1" applyFill="1" applyBorder="1"/>
    <xf numFmtId="0" fontId="40" fillId="32" borderId="59" xfId="0" applyFont="1" applyFill="1" applyBorder="1"/>
    <xf numFmtId="15" fontId="40" fillId="32" borderId="0" xfId="0" applyNumberFormat="1" applyFont="1" applyFill="1"/>
    <xf numFmtId="15" fontId="40" fillId="32" borderId="34" xfId="0" applyNumberFormat="1" applyFont="1" applyFill="1" applyBorder="1"/>
    <xf numFmtId="0" fontId="40" fillId="0" borderId="0" xfId="0" applyFont="1" applyAlignment="1">
      <alignment horizontal="left"/>
    </xf>
    <xf numFmtId="15" fontId="40" fillId="32" borderId="1" xfId="0" applyNumberFormat="1" applyFont="1" applyFill="1" applyBorder="1"/>
    <xf numFmtId="0" fontId="40" fillId="37" borderId="34" xfId="0" applyFont="1" applyFill="1" applyBorder="1"/>
    <xf numFmtId="15" fontId="40" fillId="32" borderId="35" xfId="0" applyNumberFormat="1" applyFont="1" applyFill="1" applyBorder="1"/>
    <xf numFmtId="0" fontId="1" fillId="2" borderId="16" xfId="0" applyFont="1" applyFill="1" applyBorder="1" applyAlignment="1" applyProtection="1">
      <alignment vertical="top" wrapText="1"/>
      <protection locked="0"/>
    </xf>
    <xf numFmtId="0" fontId="1" fillId="2" borderId="16" xfId="0" applyFont="1" applyFill="1" applyBorder="1" applyAlignment="1" applyProtection="1">
      <alignment vertical="top"/>
      <protection locked="0"/>
    </xf>
    <xf numFmtId="0" fontId="40" fillId="32" borderId="0" xfId="0" applyFont="1" applyFill="1" applyAlignment="1">
      <alignment vertical="center"/>
    </xf>
    <xf numFmtId="0" fontId="22" fillId="32" borderId="0" xfId="0" applyFont="1" applyFill="1" applyAlignment="1">
      <alignment vertical="center"/>
    </xf>
    <xf numFmtId="0" fontId="22" fillId="36" borderId="0" xfId="0" applyFont="1" applyFill="1" applyAlignment="1">
      <alignment vertical="center"/>
    </xf>
    <xf numFmtId="0" fontId="22" fillId="0" borderId="0" xfId="0" applyFont="1"/>
    <xf numFmtId="0" fontId="40" fillId="32" borderId="74" xfId="0" applyFont="1" applyFill="1" applyBorder="1"/>
    <xf numFmtId="0" fontId="40" fillId="32" borderId="75" xfId="0" applyFont="1" applyFill="1" applyBorder="1"/>
    <xf numFmtId="0" fontId="40" fillId="32" borderId="35" xfId="0" applyFont="1" applyFill="1" applyBorder="1" applyAlignment="1">
      <alignment vertical="center"/>
    </xf>
    <xf numFmtId="14" fontId="40" fillId="32" borderId="0" xfId="0" applyNumberFormat="1" applyFont="1" applyFill="1"/>
    <xf numFmtId="0" fontId="40" fillId="37" borderId="35" xfId="0" applyFont="1" applyFill="1" applyBorder="1"/>
    <xf numFmtId="0" fontId="40" fillId="32" borderId="76" xfId="0" applyFont="1" applyFill="1" applyBorder="1"/>
    <xf numFmtId="0" fontId="40" fillId="32" borderId="1" xfId="0" applyFont="1" applyFill="1" applyBorder="1"/>
    <xf numFmtId="0" fontId="40" fillId="32" borderId="35" xfId="0" applyFont="1" applyFill="1" applyBorder="1"/>
    <xf numFmtId="0" fontId="40" fillId="32" borderId="16" xfId="0" applyFont="1" applyFill="1" applyBorder="1"/>
    <xf numFmtId="14" fontId="44" fillId="31" borderId="61" xfId="104" applyNumberFormat="1" applyFill="1" applyBorder="1" applyAlignment="1">
      <alignment horizontal="left"/>
    </xf>
    <xf numFmtId="0" fontId="44" fillId="29" borderId="14" xfId="104" applyFill="1" applyBorder="1" applyAlignment="1">
      <alignment horizontal="left" vertical="top"/>
    </xf>
    <xf numFmtId="14" fontId="1" fillId="2" borderId="16" xfId="0" applyNumberFormat="1" applyFont="1" applyFill="1" applyBorder="1" applyAlignment="1" applyProtection="1">
      <alignment vertical="top"/>
      <protection locked="0"/>
    </xf>
    <xf numFmtId="0" fontId="1" fillId="26" borderId="52" xfId="0" applyFont="1" applyFill="1" applyBorder="1" applyAlignment="1">
      <alignment vertical="top"/>
    </xf>
    <xf numFmtId="0" fontId="1" fillId="26" borderId="86" xfId="0" applyFont="1" applyFill="1" applyBorder="1" applyAlignment="1">
      <alignment vertical="top"/>
    </xf>
    <xf numFmtId="0" fontId="1" fillId="26" borderId="86" xfId="0" applyFont="1" applyFill="1" applyBorder="1" applyAlignment="1">
      <alignment horizontal="center" vertical="top"/>
    </xf>
    <xf numFmtId="0" fontId="0" fillId="26" borderId="100" xfId="0" applyFill="1" applyBorder="1"/>
    <xf numFmtId="0" fontId="1" fillId="26" borderId="101" xfId="0" applyFont="1" applyFill="1" applyBorder="1" applyAlignment="1">
      <alignment vertical="top"/>
    </xf>
    <xf numFmtId="0" fontId="1" fillId="26" borderId="102" xfId="0" applyFont="1" applyFill="1" applyBorder="1" applyAlignment="1">
      <alignment vertical="top"/>
    </xf>
    <xf numFmtId="0" fontId="1" fillId="26" borderId="94" xfId="0" applyFont="1" applyFill="1" applyBorder="1" applyAlignment="1">
      <alignment vertical="top"/>
    </xf>
    <xf numFmtId="0" fontId="1" fillId="36" borderId="0" xfId="1" applyFill="1"/>
    <xf numFmtId="0" fontId="44" fillId="36" borderId="0" xfId="104" applyFill="1"/>
    <xf numFmtId="0" fontId="44" fillId="36" borderId="0" xfId="104" applyFill="1" applyAlignment="1">
      <alignment vertical="top"/>
    </xf>
    <xf numFmtId="0" fontId="24" fillId="25" borderId="0" xfId="0" applyFont="1" applyFill="1" applyAlignment="1">
      <alignment horizontal="left"/>
    </xf>
    <xf numFmtId="0" fontId="1" fillId="26" borderId="24" xfId="0" applyFont="1" applyFill="1" applyBorder="1" applyAlignment="1">
      <alignment horizontal="center" vertical="top"/>
    </xf>
    <xf numFmtId="0" fontId="1" fillId="26" borderId="30" xfId="0" applyFont="1" applyFill="1" applyBorder="1" applyAlignment="1">
      <alignment horizontal="center" vertical="top"/>
    </xf>
    <xf numFmtId="0" fontId="1" fillId="26" borderId="27" xfId="0" applyFont="1" applyFill="1" applyBorder="1" applyAlignment="1">
      <alignment horizontal="center" vertical="top"/>
    </xf>
    <xf numFmtId="0" fontId="4" fillId="26" borderId="32" xfId="0" applyFont="1" applyFill="1" applyBorder="1" applyAlignment="1">
      <alignment horizontal="center" wrapText="1"/>
    </xf>
    <xf numFmtId="0" fontId="1" fillId="29" borderId="24" xfId="0" applyFont="1" applyFill="1" applyBorder="1" applyAlignment="1">
      <alignment horizontal="center" vertical="top"/>
    </xf>
    <xf numFmtId="0" fontId="1" fillId="29" borderId="30" xfId="0" applyFont="1" applyFill="1" applyBorder="1" applyAlignment="1">
      <alignment horizontal="center" vertical="top"/>
    </xf>
    <xf numFmtId="0" fontId="1" fillId="29" borderId="27" xfId="0" applyFont="1" applyFill="1" applyBorder="1" applyAlignment="1">
      <alignment horizontal="center" vertical="top"/>
    </xf>
    <xf numFmtId="0" fontId="1" fillId="39" borderId="1" xfId="0" applyFont="1" applyFill="1" applyBorder="1" applyAlignment="1">
      <alignment horizontal="center" vertical="top"/>
    </xf>
    <xf numFmtId="0" fontId="4" fillId="47" borderId="44" xfId="0" applyFont="1" applyFill="1" applyBorder="1"/>
    <xf numFmtId="0" fontId="22" fillId="47" borderId="45" xfId="0" applyFont="1" applyFill="1" applyBorder="1"/>
    <xf numFmtId="0" fontId="22" fillId="47" borderId="0" xfId="0" applyFont="1" applyFill="1" applyAlignment="1">
      <alignment horizontal="center" vertical="center" wrapText="1"/>
    </xf>
    <xf numFmtId="0" fontId="4" fillId="47" borderId="44" xfId="105" applyFont="1" applyFill="1" applyBorder="1"/>
    <xf numFmtId="0" fontId="63" fillId="47" borderId="45" xfId="105" applyFill="1" applyBorder="1"/>
    <xf numFmtId="0" fontId="63" fillId="47" borderId="0" xfId="105" applyFill="1" applyAlignment="1">
      <alignment horizontal="center" vertical="center" wrapText="1"/>
    </xf>
    <xf numFmtId="0" fontId="63" fillId="47" borderId="0" xfId="105" applyFill="1" applyAlignment="1">
      <alignment horizontal="center" vertical="top" wrapText="1"/>
    </xf>
    <xf numFmtId="0" fontId="4" fillId="47" borderId="45" xfId="104" applyFont="1" applyFill="1" applyBorder="1"/>
    <xf numFmtId="0" fontId="44" fillId="47" borderId="45" xfId="104" applyFill="1" applyBorder="1"/>
    <xf numFmtId="0" fontId="4" fillId="26" borderId="38" xfId="0" applyFont="1" applyFill="1" applyBorder="1" applyAlignment="1">
      <alignment vertical="top"/>
    </xf>
    <xf numFmtId="0" fontId="4" fillId="26" borderId="0" xfId="0" applyFont="1" applyFill="1" applyAlignment="1">
      <alignment horizontal="right" vertical="top"/>
    </xf>
    <xf numFmtId="0" fontId="67" fillId="32" borderId="0" xfId="0" applyFont="1" applyFill="1"/>
    <xf numFmtId="0" fontId="42" fillId="36" borderId="0" xfId="0" applyFont="1" applyFill="1"/>
    <xf numFmtId="0" fontId="1" fillId="28" borderId="0" xfId="0" applyFont="1" applyFill="1" applyAlignment="1">
      <alignment horizontal="center"/>
    </xf>
    <xf numFmtId="0" fontId="1" fillId="28" borderId="0" xfId="0" applyFont="1" applyFill="1" applyAlignment="1">
      <alignment horizontal="right" vertical="top"/>
    </xf>
    <xf numFmtId="0" fontId="1" fillId="31" borderId="16" xfId="0" applyFont="1" applyFill="1" applyBorder="1" applyAlignment="1">
      <alignment vertical="top"/>
    </xf>
    <xf numFmtId="0" fontId="33" fillId="26" borderId="0" xfId="0" applyFont="1" applyFill="1" applyAlignment="1">
      <alignment horizontal="left" vertical="center" wrapText="1"/>
    </xf>
    <xf numFmtId="0" fontId="1" fillId="37" borderId="45" xfId="105" applyFont="1" applyFill="1" applyBorder="1" applyAlignment="1">
      <alignment vertical="top"/>
    </xf>
    <xf numFmtId="0" fontId="1" fillId="46" borderId="91" xfId="0" applyFont="1" applyFill="1" applyBorder="1" applyAlignment="1">
      <alignment vertical="top"/>
    </xf>
    <xf numFmtId="0" fontId="1" fillId="46" borderId="92" xfId="0" applyFont="1" applyFill="1" applyBorder="1" applyAlignment="1">
      <alignment vertical="top"/>
    </xf>
    <xf numFmtId="0" fontId="1" fillId="46" borderId="93" xfId="0" applyFont="1" applyFill="1" applyBorder="1" applyAlignment="1">
      <alignment vertical="top"/>
    </xf>
    <xf numFmtId="0" fontId="1" fillId="46" borderId="38" xfId="0" applyFont="1" applyFill="1" applyBorder="1" applyAlignment="1">
      <alignment vertical="top"/>
    </xf>
    <xf numFmtId="0" fontId="1" fillId="46" borderId="0" xfId="0" applyFont="1" applyFill="1" applyAlignment="1">
      <alignment vertical="top"/>
    </xf>
    <xf numFmtId="0" fontId="1" fillId="46" borderId="29" xfId="0" applyFont="1" applyFill="1" applyBorder="1" applyAlignment="1">
      <alignment vertical="top"/>
    </xf>
    <xf numFmtId="0" fontId="4" fillId="46" borderId="0" xfId="0" applyFont="1" applyFill="1" applyAlignment="1">
      <alignment vertical="top"/>
    </xf>
    <xf numFmtId="0" fontId="1" fillId="46" borderId="0" xfId="0" applyFont="1" applyFill="1" applyAlignment="1">
      <alignment horizontal="right" vertical="top"/>
    </xf>
    <xf numFmtId="0" fontId="26" fillId="46" borderId="0" xfId="0" quotePrefix="1" applyFont="1" applyFill="1" applyAlignment="1">
      <alignment horizontal="right" vertical="top" wrapText="1"/>
    </xf>
    <xf numFmtId="0" fontId="1" fillId="46" borderId="0" xfId="0" applyFont="1" applyFill="1" applyAlignment="1">
      <alignment horizontal="right" vertical="top" wrapText="1"/>
    </xf>
    <xf numFmtId="15" fontId="1" fillId="46" borderId="0" xfId="0" applyNumberFormat="1" applyFont="1" applyFill="1" applyAlignment="1">
      <alignment horizontal="right" vertical="top"/>
    </xf>
    <xf numFmtId="0" fontId="33" fillId="46" borderId="0" xfId="0" applyFont="1" applyFill="1" applyAlignment="1">
      <alignment horizontal="left" vertical="center" wrapText="1"/>
    </xf>
    <xf numFmtId="0" fontId="33" fillId="46" borderId="29" xfId="0" applyFont="1" applyFill="1" applyBorder="1" applyAlignment="1">
      <alignment horizontal="left" vertical="center" wrapText="1"/>
    </xf>
    <xf numFmtId="0" fontId="1" fillId="46" borderId="92" xfId="0" applyFont="1" applyFill="1" applyBorder="1" applyAlignment="1">
      <alignment horizontal="right" vertical="top"/>
    </xf>
    <xf numFmtId="0" fontId="1" fillId="46" borderId="29" xfId="0" applyFont="1" applyFill="1" applyBorder="1" applyAlignment="1">
      <alignment horizontal="right" vertical="top"/>
    </xf>
    <xf numFmtId="0" fontId="40" fillId="46" borderId="0" xfId="0" applyFont="1" applyFill="1" applyAlignment="1">
      <alignment horizontal="left"/>
    </xf>
    <xf numFmtId="15" fontId="1" fillId="46" borderId="0" xfId="0" applyNumberFormat="1" applyFont="1" applyFill="1" applyAlignment="1">
      <alignment vertical="top"/>
    </xf>
    <xf numFmtId="15" fontId="22" fillId="46" borderId="0" xfId="0" applyNumberFormat="1" applyFont="1" applyFill="1"/>
    <xf numFmtId="0" fontId="26" fillId="46" borderId="13" xfId="0" applyFont="1" applyFill="1" applyBorder="1" applyAlignment="1">
      <alignment vertical="top" wrapText="1"/>
    </xf>
    <xf numFmtId="0" fontId="1" fillId="46" borderId="13" xfId="0" applyFont="1" applyFill="1" applyBorder="1" applyAlignment="1">
      <alignment vertical="top" wrapText="1"/>
    </xf>
    <xf numFmtId="0" fontId="1" fillId="46" borderId="28" xfId="0" applyFont="1" applyFill="1" applyBorder="1" applyAlignment="1">
      <alignment vertical="top" wrapText="1"/>
    </xf>
    <xf numFmtId="0" fontId="22" fillId="46" borderId="0" xfId="0" applyFont="1" applyFill="1"/>
    <xf numFmtId="0" fontId="1" fillId="46" borderId="32" xfId="0" applyFont="1" applyFill="1" applyBorder="1" applyAlignment="1">
      <alignment vertical="top"/>
    </xf>
    <xf numFmtId="0" fontId="1" fillId="46" borderId="13" xfId="0" applyFont="1" applyFill="1" applyBorder="1" applyAlignment="1">
      <alignment vertical="top"/>
    </xf>
    <xf numFmtId="0" fontId="1" fillId="46" borderId="28" xfId="0" applyFont="1" applyFill="1" applyBorder="1" applyAlignment="1">
      <alignment vertical="top"/>
    </xf>
    <xf numFmtId="0" fontId="1" fillId="0" borderId="13" xfId="1" applyBorder="1"/>
    <xf numFmtId="0" fontId="40" fillId="0" borderId="0" xfId="0" applyFont="1"/>
    <xf numFmtId="0" fontId="40" fillId="28" borderId="0" xfId="0" applyFont="1" applyFill="1"/>
    <xf numFmtId="16" fontId="40" fillId="32" borderId="16" xfId="0" applyNumberFormat="1" applyFont="1" applyFill="1" applyBorder="1"/>
    <xf numFmtId="0" fontId="1" fillId="36" borderId="38" xfId="0" applyFont="1" applyFill="1" applyBorder="1" applyAlignment="1">
      <alignment vertical="top"/>
    </xf>
    <xf numFmtId="0" fontId="1" fillId="36" borderId="0" xfId="0" applyFont="1" applyFill="1" applyAlignment="1">
      <alignment horizontal="right" vertical="top"/>
    </xf>
    <xf numFmtId="0" fontId="26" fillId="36" borderId="13" xfId="0" applyFont="1" applyFill="1" applyBorder="1" applyAlignment="1">
      <alignment vertical="top" wrapText="1"/>
    </xf>
    <xf numFmtId="0" fontId="1" fillId="36" borderId="13" xfId="0" applyFont="1" applyFill="1" applyBorder="1" applyAlignment="1">
      <alignment vertical="top" wrapText="1"/>
    </xf>
    <xf numFmtId="0" fontId="1" fillId="36" borderId="28" xfId="0" applyFont="1" applyFill="1" applyBorder="1" applyAlignment="1">
      <alignment vertical="top" wrapText="1"/>
    </xf>
    <xf numFmtId="0" fontId="1" fillId="36" borderId="0" xfId="0" applyFont="1" applyFill="1" applyAlignment="1">
      <alignment horizontal="right" vertical="top" wrapText="1"/>
    </xf>
    <xf numFmtId="15" fontId="1" fillId="36" borderId="0" xfId="0" applyNumberFormat="1" applyFont="1" applyFill="1" applyAlignment="1">
      <alignment horizontal="right" vertical="top"/>
    </xf>
    <xf numFmtId="0" fontId="26" fillId="36" borderId="40" xfId="0" applyFont="1" applyFill="1" applyBorder="1" applyAlignment="1">
      <alignment vertical="top" wrapText="1"/>
    </xf>
    <xf numFmtId="0" fontId="1" fillId="46" borderId="103" xfId="0" applyFont="1" applyFill="1" applyBorder="1" applyAlignment="1">
      <alignment vertical="top"/>
    </xf>
    <xf numFmtId="0" fontId="1" fillId="46" borderId="58" xfId="0" applyFont="1" applyFill="1" applyBorder="1" applyAlignment="1">
      <alignment vertical="top"/>
    </xf>
    <xf numFmtId="0" fontId="1" fillId="46" borderId="104" xfId="0" applyFont="1" applyFill="1" applyBorder="1" applyAlignment="1">
      <alignment vertical="top"/>
    </xf>
    <xf numFmtId="0" fontId="1" fillId="28" borderId="0" xfId="0" applyFont="1" applyFill="1" applyAlignment="1">
      <alignment horizontal="right" vertical="center"/>
    </xf>
    <xf numFmtId="0" fontId="1" fillId="37" borderId="45" xfId="0" applyFont="1" applyFill="1" applyBorder="1" applyAlignment="1">
      <alignment vertical="center"/>
    </xf>
    <xf numFmtId="0" fontId="4" fillId="46" borderId="0" xfId="0" applyFont="1" applyFill="1" applyAlignment="1">
      <alignment horizontal="center" vertical="center"/>
    </xf>
    <xf numFmtId="0" fontId="40" fillId="32" borderId="44" xfId="0" applyFont="1" applyFill="1" applyBorder="1"/>
    <xf numFmtId="0" fontId="1" fillId="28" borderId="0" xfId="0" applyFont="1" applyFill="1" applyAlignment="1">
      <alignment horizontal="center" vertical="center"/>
    </xf>
    <xf numFmtId="0" fontId="40" fillId="32" borderId="59" xfId="0" applyFont="1" applyFill="1" applyBorder="1" applyAlignment="1">
      <alignment vertical="center"/>
    </xf>
    <xf numFmtId="0" fontId="40" fillId="37" borderId="34" xfId="0" applyFont="1" applyFill="1" applyBorder="1" applyAlignment="1">
      <alignment vertical="center"/>
    </xf>
    <xf numFmtId="0" fontId="40" fillId="32" borderId="75" xfId="0" applyFont="1" applyFill="1" applyBorder="1" applyAlignment="1">
      <alignment vertical="center"/>
    </xf>
    <xf numFmtId="15" fontId="40" fillId="32" borderId="0" xfId="0" applyNumberFormat="1" applyFont="1" applyFill="1" applyAlignment="1">
      <alignment vertical="center"/>
    </xf>
    <xf numFmtId="0" fontId="40" fillId="37" borderId="33" xfId="0" applyFont="1" applyFill="1" applyBorder="1" applyAlignment="1">
      <alignment vertical="center"/>
    </xf>
    <xf numFmtId="0" fontId="40" fillId="32" borderId="34" xfId="0" applyFont="1" applyFill="1" applyBorder="1" applyAlignment="1">
      <alignment vertical="center"/>
    </xf>
    <xf numFmtId="15" fontId="40" fillId="32" borderId="34" xfId="0" applyNumberFormat="1" applyFont="1" applyFill="1" applyBorder="1" applyAlignment="1">
      <alignment vertical="center"/>
    </xf>
    <xf numFmtId="15" fontId="40" fillId="32" borderId="35" xfId="0" applyNumberFormat="1" applyFont="1" applyFill="1" applyBorder="1" applyAlignment="1">
      <alignment vertical="center"/>
    </xf>
    <xf numFmtId="15" fontId="40" fillId="32" borderId="45" xfId="0" applyNumberFormat="1" applyFont="1" applyFill="1" applyBorder="1"/>
    <xf numFmtId="0" fontId="40" fillId="32" borderId="49" xfId="0" applyFont="1" applyFill="1" applyBorder="1" applyAlignment="1">
      <alignment vertical="center"/>
    </xf>
    <xf numFmtId="0" fontId="40" fillId="37" borderId="44" xfId="0" applyFont="1" applyFill="1" applyBorder="1"/>
    <xf numFmtId="0" fontId="1" fillId="32" borderId="16" xfId="0" applyFont="1" applyFill="1" applyBorder="1" applyAlignment="1">
      <alignment horizontal="center" vertical="top"/>
    </xf>
    <xf numFmtId="0" fontId="40" fillId="37" borderId="74" xfId="0" applyFont="1" applyFill="1" applyBorder="1" applyAlignment="1">
      <alignment vertical="center"/>
    </xf>
    <xf numFmtId="0" fontId="1" fillId="28" borderId="16" xfId="0" applyFont="1" applyFill="1" applyBorder="1" applyAlignment="1">
      <alignment horizontal="center"/>
    </xf>
    <xf numFmtId="0" fontId="27" fillId="26" borderId="84" xfId="0" applyFont="1" applyFill="1" applyBorder="1" applyAlignment="1">
      <alignment horizontal="right" vertical="center"/>
    </xf>
    <xf numFmtId="0" fontId="42" fillId="26" borderId="0" xfId="0" applyFont="1" applyFill="1"/>
    <xf numFmtId="0" fontId="26" fillId="26" borderId="0" xfId="0" quotePrefix="1" applyFont="1" applyFill="1" applyAlignment="1">
      <alignment horizontal="right" vertical="top"/>
    </xf>
    <xf numFmtId="0" fontId="40" fillId="37" borderId="45" xfId="0" applyFont="1" applyFill="1" applyBorder="1"/>
    <xf numFmtId="0" fontId="1" fillId="36" borderId="32" xfId="0" applyFont="1" applyFill="1" applyBorder="1" applyAlignment="1">
      <alignment vertical="top"/>
    </xf>
    <xf numFmtId="0" fontId="1" fillId="36" borderId="13" xfId="0" applyFont="1" applyFill="1" applyBorder="1" applyAlignment="1">
      <alignment vertical="top"/>
    </xf>
    <xf numFmtId="0" fontId="1" fillId="36" borderId="29" xfId="0" applyFont="1" applyFill="1" applyBorder="1" applyAlignment="1">
      <alignment vertical="top"/>
    </xf>
    <xf numFmtId="0" fontId="1" fillId="36" borderId="28" xfId="0" applyFont="1" applyFill="1" applyBorder="1" applyAlignment="1">
      <alignment vertical="top"/>
    </xf>
    <xf numFmtId="0" fontId="0" fillId="26" borderId="84" xfId="0" applyFill="1" applyBorder="1"/>
    <xf numFmtId="0" fontId="0" fillId="26" borderId="85" xfId="0" applyFill="1" applyBorder="1"/>
    <xf numFmtId="0" fontId="1" fillId="26" borderId="85" xfId="0" applyFont="1" applyFill="1" applyBorder="1"/>
    <xf numFmtId="0" fontId="1" fillId="26" borderId="43" xfId="0" applyFont="1" applyFill="1" applyBorder="1"/>
    <xf numFmtId="0" fontId="1" fillId="26" borderId="47" xfId="0" applyFont="1" applyFill="1" applyBorder="1" applyAlignment="1">
      <alignment vertical="top"/>
    </xf>
    <xf numFmtId="0" fontId="0" fillId="26" borderId="52" xfId="0" applyFill="1" applyBorder="1"/>
    <xf numFmtId="0" fontId="0" fillId="26" borderId="86" xfId="0" applyFill="1" applyBorder="1"/>
    <xf numFmtId="0" fontId="1" fillId="26" borderId="86" xfId="0" applyFont="1" applyFill="1" applyBorder="1"/>
    <xf numFmtId="0" fontId="1" fillId="26" borderId="87" xfId="0" applyFont="1" applyFill="1" applyBorder="1"/>
    <xf numFmtId="0" fontId="30" fillId="26" borderId="48" xfId="0" applyFont="1" applyFill="1" applyBorder="1" applyAlignment="1">
      <alignment vertical="top" wrapText="1"/>
    </xf>
    <xf numFmtId="0" fontId="4" fillId="26" borderId="0" xfId="104" applyFont="1" applyFill="1" applyAlignment="1">
      <alignment horizontal="left" vertical="top"/>
    </xf>
    <xf numFmtId="0" fontId="0" fillId="47" borderId="45" xfId="0" applyFill="1" applyBorder="1"/>
    <xf numFmtId="0" fontId="31" fillId="26" borderId="0" xfId="0" applyFont="1" applyFill="1"/>
    <xf numFmtId="0" fontId="0" fillId="26" borderId="0" xfId="0" applyFill="1" applyAlignment="1">
      <alignment horizontal="center"/>
    </xf>
    <xf numFmtId="0" fontId="27" fillId="26" borderId="0" xfId="0" applyFont="1" applyFill="1" applyAlignment="1">
      <alignment horizontal="center"/>
    </xf>
    <xf numFmtId="0" fontId="4" fillId="26" borderId="13" xfId="0" applyFont="1" applyFill="1" applyBorder="1" applyAlignment="1">
      <alignment horizontal="left" vertical="top"/>
    </xf>
    <xf numFmtId="0" fontId="4" fillId="26" borderId="28" xfId="0" applyFont="1" applyFill="1" applyBorder="1" applyAlignment="1">
      <alignment horizontal="left" vertical="top"/>
    </xf>
    <xf numFmtId="0" fontId="1" fillId="26" borderId="13" xfId="0" applyFont="1" applyFill="1" applyBorder="1" applyAlignment="1">
      <alignment vertical="top"/>
    </xf>
    <xf numFmtId="0" fontId="27" fillId="26" borderId="13" xfId="0" applyFont="1" applyFill="1" applyBorder="1" applyAlignment="1">
      <alignment horizontal="center"/>
    </xf>
    <xf numFmtId="0" fontId="1" fillId="44" borderId="0" xfId="0" applyFont="1" applyFill="1" applyAlignment="1">
      <alignment vertical="top"/>
    </xf>
    <xf numFmtId="0" fontId="24" fillId="25" borderId="0" xfId="0" applyFont="1" applyFill="1"/>
    <xf numFmtId="0" fontId="0" fillId="36" borderId="0" xfId="0" applyFill="1"/>
    <xf numFmtId="0" fontId="0" fillId="0" borderId="0" xfId="0" applyAlignment="1">
      <alignment vertical="top"/>
    </xf>
    <xf numFmtId="0" fontId="19" fillId="0" borderId="13" xfId="106" applyFont="1" applyBorder="1" applyAlignment="1">
      <alignment vertical="top" wrapText="1"/>
    </xf>
    <xf numFmtId="0" fontId="4" fillId="47" borderId="45" xfId="104" applyFont="1" applyFill="1" applyBorder="1" applyAlignment="1">
      <alignment horizontal="left"/>
    </xf>
    <xf numFmtId="0" fontId="0" fillId="0" borderId="0" xfId="0" quotePrefix="1" applyAlignment="1">
      <alignment vertical="top"/>
    </xf>
    <xf numFmtId="0" fontId="46" fillId="26" borderId="0" xfId="104" applyFont="1" applyFill="1" applyAlignment="1">
      <alignment horizontal="left"/>
    </xf>
    <xf numFmtId="0" fontId="23" fillId="26" borderId="0" xfId="104" applyFont="1" applyFill="1" applyAlignment="1">
      <alignment horizontal="left" vertical="top"/>
    </xf>
    <xf numFmtId="0" fontId="44" fillId="26" borderId="77" xfId="104" applyFill="1" applyBorder="1" applyAlignment="1">
      <alignment horizontal="left" vertical="top"/>
    </xf>
    <xf numFmtId="0" fontId="44" fillId="26" borderId="52" xfId="104" applyFill="1" applyBorder="1" applyAlignment="1">
      <alignment horizontal="left" vertical="top"/>
    </xf>
    <xf numFmtId="0" fontId="1" fillId="26" borderId="83" xfId="104" applyFont="1" applyFill="1" applyBorder="1" applyAlignment="1">
      <alignment horizontal="left"/>
    </xf>
    <xf numFmtId="0" fontId="4" fillId="26" borderId="0" xfId="104" applyFont="1" applyFill="1" applyAlignment="1">
      <alignment horizontal="left" vertical="top" wrapText="1"/>
    </xf>
    <xf numFmtId="0" fontId="44" fillId="26" borderId="37" xfId="104" applyFill="1" applyBorder="1" applyAlignment="1">
      <alignment horizontal="left" vertical="top" wrapText="1"/>
    </xf>
    <xf numFmtId="0" fontId="24" fillId="25" borderId="0" xfId="104" applyFont="1" applyFill="1" applyAlignment="1">
      <alignment horizontal="left" vertical="top" wrapText="1"/>
    </xf>
    <xf numFmtId="0" fontId="52" fillId="26" borderId="0" xfId="104" applyFont="1" applyFill="1" applyAlignment="1">
      <alignment horizontal="left" vertical="top" wrapText="1"/>
    </xf>
    <xf numFmtId="0" fontId="53" fillId="26" borderId="0" xfId="104" applyFont="1" applyFill="1" applyAlignment="1">
      <alignment horizontal="left" vertical="top" wrapText="1"/>
    </xf>
    <xf numFmtId="0" fontId="26" fillId="26" borderId="13" xfId="104" applyFont="1" applyFill="1" applyBorder="1" applyAlignment="1">
      <alignment horizontal="left" vertical="top" wrapText="1"/>
    </xf>
    <xf numFmtId="0" fontId="53" fillId="26" borderId="38" xfId="104" applyFont="1" applyFill="1" applyBorder="1" applyAlignment="1">
      <alignment horizontal="left" vertical="top" wrapText="1"/>
    </xf>
    <xf numFmtId="0" fontId="23" fillId="26" borderId="0" xfId="0" applyFont="1" applyFill="1" applyAlignment="1">
      <alignment horizontal="left" vertical="top" wrapText="1"/>
    </xf>
    <xf numFmtId="0" fontId="4" fillId="26" borderId="16" xfId="0" applyFont="1" applyFill="1" applyBorder="1" applyAlignment="1">
      <alignment horizontal="left" vertical="top"/>
    </xf>
    <xf numFmtId="0" fontId="4" fillId="26" borderId="16" xfId="0" applyFont="1" applyFill="1" applyBorder="1" applyAlignment="1">
      <alignment horizontal="left" vertical="top" wrapText="1"/>
    </xf>
    <xf numFmtId="0" fontId="25" fillId="26" borderId="0" xfId="0" applyFont="1" applyFill="1" applyAlignment="1">
      <alignment horizontal="left" vertical="top" wrapText="1"/>
    </xf>
    <xf numFmtId="0" fontId="58" fillId="48" borderId="0" xfId="0" applyFont="1" applyFill="1" applyAlignment="1">
      <alignment horizontal="left" vertical="top" wrapText="1"/>
    </xf>
    <xf numFmtId="0" fontId="4" fillId="26" borderId="0" xfId="0" applyFont="1" applyFill="1" applyAlignment="1">
      <alignment horizontal="left" wrapText="1"/>
    </xf>
    <xf numFmtId="0" fontId="26" fillId="26" borderId="0" xfId="0" applyFont="1" applyFill="1" applyAlignment="1">
      <alignment horizontal="left" vertical="top" wrapText="1"/>
    </xf>
    <xf numFmtId="0" fontId="30" fillId="26" borderId="0" xfId="1" applyFont="1" applyFill="1" applyAlignment="1">
      <alignment horizontal="left" vertical="top" wrapText="1"/>
    </xf>
    <xf numFmtId="0" fontId="4" fillId="26" borderId="32" xfId="0" applyFont="1" applyFill="1" applyBorder="1" applyAlignment="1">
      <alignment horizontal="left" wrapText="1"/>
    </xf>
    <xf numFmtId="0" fontId="29" fillId="26" borderId="0" xfId="0" applyFont="1" applyFill="1" applyAlignment="1">
      <alignment horizontal="left" vertical="top" wrapText="1"/>
    </xf>
    <xf numFmtId="0" fontId="24" fillId="25" borderId="0" xfId="1" applyFont="1" applyFill="1" applyAlignment="1">
      <alignment horizontal="left" vertical="top" wrapText="1"/>
    </xf>
    <xf numFmtId="0" fontId="4" fillId="26" borderId="0" xfId="0" applyFont="1" applyFill="1" applyAlignment="1">
      <alignment horizontal="left" vertical="top" wrapText="1"/>
    </xf>
    <xf numFmtId="0" fontId="26" fillId="36" borderId="0" xfId="1" applyFont="1" applyFill="1" applyAlignment="1">
      <alignment horizontal="left" vertical="top" wrapText="1"/>
    </xf>
    <xf numFmtId="0" fontId="4" fillId="0" borderId="32" xfId="0" applyFont="1" applyBorder="1" applyAlignment="1">
      <alignment horizontal="left" wrapText="1"/>
    </xf>
    <xf numFmtId="0" fontId="26" fillId="36" borderId="0" xfId="0" applyFont="1" applyFill="1" applyAlignment="1">
      <alignment horizontal="left" vertical="top" wrapText="1"/>
    </xf>
    <xf numFmtId="0" fontId="4" fillId="26" borderId="0" xfId="1" applyFont="1" applyFill="1" applyAlignment="1">
      <alignment horizontal="left" vertical="top" wrapText="1"/>
    </xf>
    <xf numFmtId="0" fontId="61" fillId="46" borderId="0" xfId="0" applyFont="1" applyFill="1" applyAlignment="1">
      <alignment horizontal="left" vertical="top" wrapText="1"/>
    </xf>
    <xf numFmtId="0" fontId="4" fillId="26" borderId="36" xfId="0" applyFont="1" applyFill="1" applyBorder="1" applyAlignment="1">
      <alignment horizontal="left" vertical="center" wrapText="1"/>
    </xf>
    <xf numFmtId="0" fontId="24" fillId="25" borderId="0" xfId="0" applyFont="1" applyFill="1" applyAlignment="1">
      <alignment horizontal="left" vertical="center" wrapText="1"/>
    </xf>
    <xf numFmtId="0" fontId="27" fillId="36" borderId="85" xfId="0" applyFont="1" applyFill="1" applyBorder="1" applyAlignment="1">
      <alignment horizontal="left" vertical="center" wrapText="1"/>
    </xf>
    <xf numFmtId="0" fontId="26" fillId="36" borderId="86" xfId="0" applyFont="1" applyFill="1" applyBorder="1" applyAlignment="1">
      <alignment horizontal="left" vertical="top" wrapText="1"/>
    </xf>
    <xf numFmtId="0" fontId="29" fillId="36" borderId="0" xfId="0" applyFont="1" applyFill="1" applyAlignment="1">
      <alignment horizontal="left" vertical="top" wrapText="1"/>
    </xf>
    <xf numFmtId="0" fontId="26" fillId="36" borderId="37" xfId="0" applyFont="1" applyFill="1" applyBorder="1" applyAlignment="1">
      <alignment horizontal="left" vertical="top" wrapText="1"/>
    </xf>
    <xf numFmtId="0" fontId="27" fillId="46" borderId="0" xfId="0" applyFont="1" applyFill="1" applyAlignment="1">
      <alignment horizontal="left" vertical="top" wrapText="1"/>
    </xf>
    <xf numFmtId="0" fontId="29" fillId="46" borderId="0" xfId="0" applyFont="1" applyFill="1" applyAlignment="1">
      <alignment horizontal="left" vertical="top" wrapText="1"/>
    </xf>
    <xf numFmtId="0" fontId="27" fillId="26" borderId="85" xfId="0" applyFont="1" applyFill="1" applyBorder="1" applyAlignment="1">
      <alignment horizontal="left" vertical="top" wrapText="1"/>
    </xf>
    <xf numFmtId="0" fontId="4" fillId="46" borderId="0" xfId="0" applyFont="1" applyFill="1" applyAlignment="1">
      <alignment horizontal="left" vertical="center"/>
    </xf>
    <xf numFmtId="0" fontId="23" fillId="26" borderId="0" xfId="105" applyFont="1" applyFill="1" applyAlignment="1">
      <alignment horizontal="left" vertical="top" wrapText="1"/>
    </xf>
    <xf numFmtId="0" fontId="27" fillId="26" borderId="0" xfId="105" applyFont="1" applyFill="1" applyAlignment="1">
      <alignment horizontal="left" vertical="top" wrapText="1"/>
    </xf>
    <xf numFmtId="0" fontId="4" fillId="26" borderId="0" xfId="105" applyFont="1" applyFill="1" applyAlignment="1">
      <alignment horizontal="left" vertical="top" wrapText="1"/>
    </xf>
    <xf numFmtId="0" fontId="26" fillId="26" borderId="13" xfId="105" applyFont="1" applyFill="1" applyBorder="1" applyAlignment="1">
      <alignment horizontal="left" vertical="top" wrapText="1"/>
    </xf>
    <xf numFmtId="0" fontId="26" fillId="26" borderId="0" xfId="105" applyFont="1" applyFill="1" applyAlignment="1">
      <alignment horizontal="left" vertical="top" wrapText="1"/>
    </xf>
    <xf numFmtId="0" fontId="4" fillId="26" borderId="13" xfId="105" applyFont="1" applyFill="1" applyBorder="1" applyAlignment="1">
      <alignment horizontal="left" vertical="center"/>
    </xf>
    <xf numFmtId="0" fontId="4" fillId="47" borderId="84" xfId="0" applyFont="1" applyFill="1" applyBorder="1" applyAlignment="1">
      <alignment horizontal="left" vertical="center" wrapText="1"/>
    </xf>
    <xf numFmtId="0" fontId="23" fillId="26" borderId="0" xfId="0" applyFont="1" applyFill="1" applyAlignment="1">
      <alignment horizontal="left" vertical="top"/>
    </xf>
    <xf numFmtId="0" fontId="24" fillId="25" borderId="0" xfId="0" applyFont="1" applyFill="1" applyAlignment="1">
      <alignment horizontal="left" vertical="top" wrapText="1"/>
    </xf>
    <xf numFmtId="0" fontId="27" fillId="26" borderId="0" xfId="0" applyFont="1" applyFill="1" applyAlignment="1">
      <alignment horizontal="left" vertical="top" wrapText="1"/>
    </xf>
    <xf numFmtId="0" fontId="4" fillId="0" borderId="13" xfId="1" applyFont="1" applyBorder="1" applyAlignment="1">
      <alignment horizontal="left"/>
    </xf>
    <xf numFmtId="0" fontId="40" fillId="32" borderId="0" xfId="0" applyFont="1" applyFill="1" applyAlignment="1">
      <alignment horizontal="left"/>
    </xf>
    <xf numFmtId="0" fontId="1" fillId="32" borderId="0" xfId="0" applyFont="1" applyFill="1" applyAlignment="1">
      <alignment horizontal="left"/>
    </xf>
    <xf numFmtId="0" fontId="1" fillId="28" borderId="0" xfId="0" applyFont="1" applyFill="1" applyAlignment="1">
      <alignment horizontal="left" vertical="top"/>
    </xf>
    <xf numFmtId="0" fontId="1" fillId="28" borderId="0" xfId="1" applyFill="1" applyAlignment="1">
      <alignment horizontal="left"/>
    </xf>
    <xf numFmtId="0" fontId="40" fillId="28" borderId="0" xfId="0" applyFont="1" applyFill="1" applyAlignment="1">
      <alignment horizontal="left"/>
    </xf>
    <xf numFmtId="0" fontId="1" fillId="28" borderId="0" xfId="0" applyFont="1" applyFill="1" applyAlignment="1">
      <alignment horizontal="left"/>
    </xf>
    <xf numFmtId="0" fontId="21" fillId="25" borderId="0" xfId="1" applyFont="1" applyFill="1" applyAlignment="1">
      <alignment horizontal="left"/>
    </xf>
    <xf numFmtId="0" fontId="40" fillId="32" borderId="16" xfId="0" applyFont="1" applyFill="1" applyBorder="1" applyAlignment="1">
      <alignment horizontal="left"/>
    </xf>
    <xf numFmtId="0" fontId="40" fillId="0" borderId="0" xfId="0" applyFont="1" applyAlignment="1">
      <alignment horizontal="left" vertical="center"/>
    </xf>
    <xf numFmtId="0" fontId="0" fillId="0" borderId="0" xfId="0" applyAlignment="1">
      <alignment horizontal="center" vertical="top" wrapText="1"/>
    </xf>
    <xf numFmtId="0" fontId="0" fillId="28" borderId="0" xfId="0" applyFill="1"/>
    <xf numFmtId="0" fontId="49" fillId="26" borderId="0" xfId="0" applyFont="1" applyFill="1" applyAlignment="1">
      <alignment horizontal="left" vertical="top" wrapText="1"/>
    </xf>
    <xf numFmtId="0" fontId="0" fillId="0" borderId="0" xfId="0" applyAlignment="1">
      <alignment wrapText="1"/>
    </xf>
    <xf numFmtId="0" fontId="1" fillId="26" borderId="18" xfId="0" applyFont="1" applyFill="1" applyBorder="1" applyAlignment="1">
      <alignment horizontal="center" vertical="top"/>
    </xf>
    <xf numFmtId="0" fontId="1" fillId="26" borderId="19" xfId="0" applyFont="1" applyFill="1" applyBorder="1" applyAlignment="1">
      <alignment horizontal="center" vertical="top"/>
    </xf>
    <xf numFmtId="0" fontId="4" fillId="26" borderId="31" xfId="0" applyFont="1" applyFill="1" applyBorder="1" applyAlignment="1">
      <alignment horizontal="center" wrapText="1"/>
    </xf>
    <xf numFmtId="164" fontId="1" fillId="26" borderId="23" xfId="0" applyNumberFormat="1" applyFont="1" applyFill="1" applyBorder="1" applyAlignment="1">
      <alignment horizontal="right" vertical="top"/>
    </xf>
    <xf numFmtId="164" fontId="1" fillId="26" borderId="21" xfId="0" applyNumberFormat="1" applyFont="1" applyFill="1" applyBorder="1" applyAlignment="1">
      <alignment horizontal="right" vertical="top"/>
    </xf>
    <xf numFmtId="164" fontId="1" fillId="26" borderId="26" xfId="0" applyNumberFormat="1" applyFont="1" applyFill="1" applyBorder="1" applyAlignment="1">
      <alignment horizontal="right" vertical="top"/>
    </xf>
    <xf numFmtId="0" fontId="1" fillId="26" borderId="103" xfId="0" applyFont="1" applyFill="1" applyBorder="1" applyAlignment="1">
      <alignment horizontal="center" vertical="top"/>
    </xf>
    <xf numFmtId="0" fontId="1" fillId="30" borderId="18" xfId="1" applyFill="1" applyBorder="1" applyAlignment="1" applyProtection="1">
      <alignment vertical="top"/>
      <protection locked="0"/>
    </xf>
    <xf numFmtId="0" fontId="1" fillId="30" borderId="19" xfId="1" applyFill="1" applyBorder="1" applyAlignment="1" applyProtection="1">
      <alignment vertical="top"/>
      <protection locked="0"/>
    </xf>
    <xf numFmtId="0" fontId="40" fillId="32" borderId="16" xfId="0" applyFont="1" applyFill="1" applyBorder="1" applyAlignment="1">
      <alignment wrapText="1"/>
    </xf>
    <xf numFmtId="1" fontId="40" fillId="32" borderId="16" xfId="0" applyNumberFormat="1" applyFont="1" applyFill="1" applyBorder="1"/>
    <xf numFmtId="166" fontId="40" fillId="32" borderId="16" xfId="0" applyNumberFormat="1" applyFont="1" applyFill="1" applyBorder="1"/>
    <xf numFmtId="0" fontId="1" fillId="32" borderId="16" xfId="1" applyFill="1" applyBorder="1" applyAlignment="1">
      <alignment horizontal="center"/>
    </xf>
    <xf numFmtId="0" fontId="1" fillId="32" borderId="16" xfId="1" applyFill="1" applyBorder="1" applyAlignment="1">
      <alignment horizontal="left" vertical="top"/>
    </xf>
    <xf numFmtId="0" fontId="1" fillId="32" borderId="16" xfId="1" applyFill="1" applyBorder="1" applyAlignment="1">
      <alignment vertical="top"/>
    </xf>
    <xf numFmtId="0" fontId="40" fillId="32" borderId="33" xfId="0" applyFont="1" applyFill="1" applyBorder="1"/>
    <xf numFmtId="0" fontId="1" fillId="31" borderId="17" xfId="0" applyFont="1" applyFill="1" applyBorder="1" applyAlignment="1">
      <alignment horizontal="center" vertical="top"/>
    </xf>
    <xf numFmtId="0" fontId="1" fillId="31" borderId="18" xfId="0" applyFont="1" applyFill="1" applyBorder="1" applyAlignment="1">
      <alignment horizontal="center" vertical="top"/>
    </xf>
    <xf numFmtId="0" fontId="1" fillId="31" borderId="19" xfId="0" applyFont="1" applyFill="1" applyBorder="1" applyAlignment="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Alignment="1">
      <alignment horizontal="left"/>
    </xf>
    <xf numFmtId="0" fontId="1" fillId="44" borderId="0" xfId="0" applyFont="1" applyFill="1" applyAlignment="1" applyProtection="1">
      <alignment vertical="top"/>
      <protection locked="0"/>
    </xf>
    <xf numFmtId="0" fontId="40" fillId="37" borderId="45" xfId="0" applyFont="1" applyFill="1" applyBorder="1" applyAlignment="1">
      <alignment vertical="center"/>
    </xf>
    <xf numFmtId="0" fontId="4" fillId="26" borderId="31" xfId="0" applyFont="1" applyFill="1" applyBorder="1" applyAlignment="1">
      <alignment horizontal="left" wrapText="1"/>
    </xf>
    <xf numFmtId="0" fontId="4" fillId="36" borderId="0" xfId="0" applyFont="1" applyFill="1" applyAlignment="1">
      <alignment horizontal="left" vertical="top"/>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54" fillId="26" borderId="0" xfId="104" applyFont="1" applyFill="1" applyAlignment="1">
      <alignment horizontal="left" vertical="top" wrapText="1"/>
    </xf>
    <xf numFmtId="0" fontId="49" fillId="26" borderId="0" xfId="104" applyFont="1" applyFill="1" applyAlignment="1">
      <alignment horizontal="left" vertical="top" wrapText="1"/>
    </xf>
    <xf numFmtId="0" fontId="4" fillId="38" borderId="44" xfId="104" applyFont="1" applyFill="1" applyBorder="1" applyAlignment="1">
      <alignment horizontal="left" vertical="center" wrapText="1"/>
    </xf>
    <xf numFmtId="0" fontId="28" fillId="26" borderId="0" xfId="104" applyFont="1" applyFill="1" applyAlignment="1">
      <alignment horizontal="left" vertical="top" wrapText="1"/>
    </xf>
    <xf numFmtId="0" fontId="49" fillId="26" borderId="1" xfId="104" applyFont="1" applyFill="1" applyBorder="1" applyAlignment="1">
      <alignment horizontal="left" vertical="top" wrapText="1"/>
    </xf>
    <xf numFmtId="0" fontId="49" fillId="26" borderId="39" xfId="104" applyFont="1" applyFill="1" applyBorder="1" applyAlignment="1">
      <alignment horizontal="left" vertical="top" wrapText="1"/>
    </xf>
    <xf numFmtId="0" fontId="44" fillId="26" borderId="0" xfId="104" applyFill="1" applyAlignment="1">
      <alignment horizontal="left" vertical="top" wrapText="1"/>
    </xf>
    <xf numFmtId="0" fontId="51" fillId="28" borderId="0" xfId="104" applyFont="1" applyFill="1" applyAlignment="1">
      <alignment horizontal="left" vertical="top" wrapText="1"/>
    </xf>
    <xf numFmtId="0" fontId="4" fillId="26" borderId="1" xfId="0" applyFont="1" applyFill="1" applyBorder="1" applyAlignment="1">
      <alignment horizontal="left" vertical="center" wrapText="1"/>
    </xf>
    <xf numFmtId="0" fontId="26" fillId="26" borderId="0" xfId="1" applyFont="1" applyFill="1" applyAlignment="1">
      <alignment horizontal="left" vertical="top" wrapText="1"/>
    </xf>
    <xf numFmtId="0" fontId="30" fillId="26" borderId="0" xfId="0" applyFont="1" applyFill="1" applyAlignment="1">
      <alignment horizontal="left" vertical="top" wrapText="1"/>
    </xf>
    <xf numFmtId="0" fontId="1" fillId="26" borderId="0" xfId="0" applyFont="1" applyFill="1" applyAlignment="1">
      <alignment horizontal="left" wrapText="1"/>
    </xf>
    <xf numFmtId="0" fontId="25" fillId="26" borderId="0" xfId="0" applyFont="1" applyFill="1" applyAlignment="1">
      <alignment vertical="top" wrapText="1"/>
    </xf>
    <xf numFmtId="0" fontId="4" fillId="26" borderId="0" xfId="0" applyFont="1" applyFill="1" applyAlignment="1">
      <alignment horizontal="left" vertical="top"/>
    </xf>
    <xf numFmtId="0" fontId="33" fillId="26" borderId="0" xfId="0" applyFont="1" applyFill="1" applyAlignment="1">
      <alignment vertical="top" wrapText="1"/>
    </xf>
    <xf numFmtId="0" fontId="56" fillId="43" borderId="0" xfId="0" applyFont="1" applyFill="1" applyAlignment="1">
      <alignment horizontal="left" vertical="top" wrapText="1"/>
    </xf>
    <xf numFmtId="0" fontId="22" fillId="26" borderId="0" xfId="0" applyFont="1" applyFill="1" applyAlignment="1">
      <alignment wrapText="1"/>
    </xf>
    <xf numFmtId="0" fontId="4" fillId="26" borderId="32" xfId="0" applyFont="1" applyFill="1" applyBorder="1" applyAlignment="1">
      <alignment wrapText="1"/>
    </xf>
    <xf numFmtId="0" fontId="29" fillId="36" borderId="0" xfId="1" applyFont="1" applyFill="1" applyAlignment="1">
      <alignment horizontal="left" vertical="top" wrapText="1"/>
    </xf>
    <xf numFmtId="0" fontId="0" fillId="0" borderId="0" xfId="0" applyAlignment="1">
      <alignment vertical="top" wrapText="1"/>
    </xf>
    <xf numFmtId="0" fontId="26" fillId="26" borderId="0" xfId="0" applyFont="1" applyFill="1" applyAlignment="1">
      <alignment vertical="top" wrapText="1"/>
    </xf>
    <xf numFmtId="0" fontId="4" fillId="26" borderId="32" xfId="1" applyFont="1" applyFill="1" applyBorder="1" applyAlignment="1">
      <alignment horizontal="left" wrapText="1"/>
    </xf>
    <xf numFmtId="0" fontId="4" fillId="26" borderId="38" xfId="1" applyFont="1" applyFill="1" applyBorder="1" applyAlignment="1">
      <alignment horizontal="left" wrapText="1"/>
    </xf>
    <xf numFmtId="0" fontId="4" fillId="26" borderId="29" xfId="1" applyFont="1" applyFill="1" applyBorder="1" applyAlignment="1">
      <alignment horizontal="left" wrapText="1"/>
    </xf>
    <xf numFmtId="0" fontId="4" fillId="26" borderId="0" xfId="0" applyFont="1" applyFill="1" applyAlignment="1">
      <alignment vertical="top" wrapText="1"/>
    </xf>
    <xf numFmtId="15" fontId="1" fillId="26" borderId="0" xfId="0" applyNumberFormat="1" applyFont="1" applyFill="1" applyAlignment="1">
      <alignment vertical="top" wrapText="1"/>
    </xf>
    <xf numFmtId="0" fontId="31" fillId="26" borderId="14" xfId="0" applyFont="1" applyFill="1" applyBorder="1" applyAlignment="1">
      <alignment horizontal="left" vertical="top" wrapText="1"/>
    </xf>
    <xf numFmtId="0" fontId="4" fillId="26" borderId="73" xfId="0" applyFont="1" applyFill="1" applyBorder="1" applyAlignment="1">
      <alignment horizontal="left" vertical="top"/>
    </xf>
    <xf numFmtId="0" fontId="4" fillId="26" borderId="16" xfId="0" applyFont="1" applyFill="1" applyBorder="1" applyAlignment="1">
      <alignment horizontal="center" vertical="top"/>
    </xf>
    <xf numFmtId="0" fontId="4" fillId="26" borderId="39" xfId="0" applyFont="1" applyFill="1" applyBorder="1" applyAlignment="1">
      <alignment horizontal="left" vertical="top" wrapText="1"/>
    </xf>
    <xf numFmtId="0" fontId="1" fillId="26" borderId="29" xfId="0" applyFont="1" applyFill="1" applyBorder="1" applyAlignment="1">
      <alignment horizontal="right" vertical="top"/>
    </xf>
    <xf numFmtId="0" fontId="26" fillId="36" borderId="0" xfId="0" applyFont="1" applyFill="1" applyAlignment="1">
      <alignment vertical="top" wrapText="1"/>
    </xf>
    <xf numFmtId="0" fontId="70" fillId="26" borderId="0" xfId="0" applyFont="1" applyFill="1" applyAlignment="1">
      <alignment horizontal="left" vertical="top" wrapText="1"/>
    </xf>
    <xf numFmtId="0" fontId="1" fillId="36" borderId="0" xfId="0" applyFont="1" applyFill="1" applyAlignment="1">
      <alignment vertical="top" wrapText="1"/>
    </xf>
    <xf numFmtId="0" fontId="43" fillId="26" borderId="0" xfId="0" applyFont="1" applyFill="1" applyAlignment="1">
      <alignment horizontal="left" vertical="top" wrapText="1"/>
    </xf>
    <xf numFmtId="0" fontId="1" fillId="36" borderId="2" xfId="0" applyFont="1" applyFill="1" applyBorder="1" applyAlignment="1">
      <alignment horizontal="left" vertical="top" wrapText="1"/>
    </xf>
    <xf numFmtId="0" fontId="1" fillId="36" borderId="3" xfId="0" applyFont="1" applyFill="1" applyBorder="1" applyAlignment="1">
      <alignment horizontal="left" vertical="top" wrapText="1"/>
    </xf>
    <xf numFmtId="0" fontId="26" fillId="46" borderId="0" xfId="0" applyFont="1" applyFill="1" applyAlignment="1">
      <alignment horizontal="left" vertical="top" wrapText="1"/>
    </xf>
    <xf numFmtId="0" fontId="1" fillId="36" borderId="13" xfId="0" applyFont="1" applyFill="1" applyBorder="1" applyAlignment="1">
      <alignment horizontal="left" vertical="top" wrapText="1"/>
    </xf>
    <xf numFmtId="0" fontId="1" fillId="36" borderId="22" xfId="0" applyFont="1" applyFill="1" applyBorder="1" applyAlignment="1">
      <alignment horizontal="left" vertical="top" wrapText="1"/>
    </xf>
    <xf numFmtId="0" fontId="1" fillId="26" borderId="0" xfId="0" applyFont="1" applyFill="1" applyAlignment="1">
      <alignment horizontal="left" vertical="top" wrapText="1"/>
    </xf>
    <xf numFmtId="0" fontId="1" fillId="36" borderId="25" xfId="0" applyFont="1" applyFill="1" applyBorder="1" applyAlignment="1">
      <alignment horizontal="left" vertical="top" wrapText="1"/>
    </xf>
    <xf numFmtId="0" fontId="1" fillId="46" borderId="22" xfId="0" applyFont="1" applyFill="1" applyBorder="1" applyAlignment="1">
      <alignment horizontal="left" vertical="top" wrapText="1"/>
    </xf>
    <xf numFmtId="0" fontId="1" fillId="46" borderId="14" xfId="0" applyFont="1" applyFill="1" applyBorder="1" applyAlignment="1">
      <alignment horizontal="left" vertical="top" wrapText="1"/>
    </xf>
    <xf numFmtId="0" fontId="1" fillId="46" borderId="25" xfId="0" applyFont="1" applyFill="1" applyBorder="1" applyAlignment="1">
      <alignment horizontal="left" vertical="top" wrapText="1"/>
    </xf>
    <xf numFmtId="0" fontId="1" fillId="46" borderId="26" xfId="0" applyFont="1" applyFill="1" applyBorder="1" applyAlignment="1">
      <alignment horizontal="left" vertical="top" wrapText="1"/>
    </xf>
    <xf numFmtId="0" fontId="43" fillId="46" borderId="0" xfId="0" applyFont="1" applyFill="1" applyAlignment="1">
      <alignment horizontal="left" vertical="top" wrapText="1"/>
    </xf>
    <xf numFmtId="0" fontId="1" fillId="46" borderId="2" xfId="0" applyFont="1" applyFill="1" applyBorder="1" applyAlignment="1">
      <alignment horizontal="left" vertical="top" wrapText="1"/>
    </xf>
    <xf numFmtId="0" fontId="1" fillId="46" borderId="3" xfId="0" applyFont="1" applyFill="1" applyBorder="1" applyAlignment="1">
      <alignment horizontal="left" vertical="top" wrapText="1"/>
    </xf>
    <xf numFmtId="0" fontId="1" fillId="36" borderId="29" xfId="0" applyFont="1" applyFill="1" applyBorder="1" applyAlignment="1">
      <alignment vertical="top" wrapText="1"/>
    </xf>
    <xf numFmtId="0" fontId="4" fillId="36" borderId="0" xfId="0" applyFont="1" applyFill="1" applyAlignment="1">
      <alignment horizontal="left" vertical="top" wrapText="1"/>
    </xf>
    <xf numFmtId="0" fontId="26" fillId="36" borderId="37" xfId="0" applyFont="1" applyFill="1" applyBorder="1" applyAlignment="1">
      <alignment vertical="top" wrapText="1"/>
    </xf>
    <xf numFmtId="0" fontId="4" fillId="46" borderId="0" xfId="0" applyFont="1" applyFill="1" applyAlignment="1">
      <alignment horizontal="left" vertical="top" wrapText="1"/>
    </xf>
    <xf numFmtId="0" fontId="4" fillId="46" borderId="29" xfId="0" applyFont="1" applyFill="1" applyBorder="1" applyAlignment="1">
      <alignment horizontal="left" vertical="top" wrapText="1"/>
    </xf>
    <xf numFmtId="0" fontId="43" fillId="26" borderId="0" xfId="0" applyFont="1" applyFill="1" applyAlignment="1">
      <alignment horizontal="left" vertical="top"/>
    </xf>
    <xf numFmtId="0" fontId="4" fillId="26" borderId="29" xfId="0" applyFont="1" applyFill="1" applyBorder="1" applyAlignment="1">
      <alignment horizontal="left" vertical="top" wrapText="1"/>
    </xf>
    <xf numFmtId="0" fontId="1" fillId="46" borderId="0" xfId="0" applyFont="1" applyFill="1" applyAlignment="1">
      <alignment vertical="top" wrapText="1"/>
    </xf>
    <xf numFmtId="0" fontId="1" fillId="46" borderId="29" xfId="0" applyFont="1" applyFill="1" applyBorder="1" applyAlignment="1">
      <alignment vertical="top" wrapText="1"/>
    </xf>
    <xf numFmtId="0" fontId="32" fillId="26" borderId="0" xfId="0" applyFont="1" applyFill="1" applyAlignment="1">
      <alignment vertical="top" wrapText="1"/>
    </xf>
    <xf numFmtId="0" fontId="37" fillId="47" borderId="50" xfId="87" applyFill="1" applyBorder="1" applyAlignment="1" applyProtection="1">
      <alignment horizontal="left"/>
    </xf>
    <xf numFmtId="0" fontId="68" fillId="49" borderId="0" xfId="0" quotePrefix="1" applyFont="1" applyFill="1" applyAlignment="1">
      <alignment horizontal="left" vertical="center" wrapText="1"/>
    </xf>
    <xf numFmtId="0" fontId="22" fillId="47" borderId="0" xfId="0" applyFont="1" applyFill="1" applyAlignment="1">
      <alignment horizontal="center" vertical="top" wrapText="1"/>
    </xf>
    <xf numFmtId="0" fontId="4" fillId="36" borderId="29" xfId="0" applyFont="1" applyFill="1" applyBorder="1" applyAlignment="1">
      <alignment horizontal="left" vertical="top" wrapText="1"/>
    </xf>
    <xf numFmtId="0" fontId="1" fillId="26" borderId="2" xfId="105" applyFont="1" applyFill="1" applyBorder="1" applyAlignment="1">
      <alignment horizontal="left" vertical="top" wrapText="1"/>
    </xf>
    <xf numFmtId="0" fontId="27" fillId="26" borderId="13" xfId="0" applyFont="1" applyFill="1" applyBorder="1" applyAlignment="1">
      <alignment horizontal="left" vertical="top" wrapText="1"/>
    </xf>
    <xf numFmtId="0" fontId="1" fillId="26" borderId="82" xfId="104" applyFont="1" applyFill="1" applyBorder="1" applyAlignment="1">
      <alignment horizontal="left" vertical="top"/>
    </xf>
    <xf numFmtId="0" fontId="1" fillId="26" borderId="37" xfId="104" applyFont="1" applyFill="1" applyBorder="1" applyAlignment="1">
      <alignment horizontal="left" vertical="top" wrapText="1"/>
    </xf>
    <xf numFmtId="0" fontId="1" fillId="26" borderId="0" xfId="104" applyFont="1" applyFill="1" applyAlignment="1">
      <alignment horizontal="left" vertical="top" wrapText="1"/>
    </xf>
    <xf numFmtId="0" fontId="37" fillId="48" borderId="39" xfId="87" applyFill="1" applyBorder="1" applyAlignment="1" applyProtection="1">
      <alignment horizontal="left" vertical="top" wrapText="1"/>
    </xf>
    <xf numFmtId="0" fontId="37" fillId="48" borderId="0" xfId="87" applyFill="1" applyAlignment="1" applyProtection="1">
      <alignment horizontal="left" vertical="top" wrapText="1"/>
    </xf>
    <xf numFmtId="0" fontId="37" fillId="0" borderId="0" xfId="87" applyAlignment="1" applyProtection="1">
      <alignment vertical="center"/>
    </xf>
    <xf numFmtId="0" fontId="37" fillId="0" borderId="0" xfId="87" applyAlignment="1" applyProtection="1"/>
    <xf numFmtId="0" fontId="31" fillId="26" borderId="23" xfId="102" applyFont="1" applyFill="1" applyBorder="1" applyAlignment="1">
      <alignment horizontal="left" vertical="top" wrapText="1"/>
    </xf>
    <xf numFmtId="0" fontId="31" fillId="26" borderId="21" xfId="102" applyFont="1" applyFill="1" applyBorder="1" applyAlignment="1">
      <alignment horizontal="left" vertical="top" wrapText="1"/>
    </xf>
    <xf numFmtId="0" fontId="31" fillId="26" borderId="26" xfId="102" applyFont="1" applyFill="1" applyBorder="1" applyAlignment="1">
      <alignment horizontal="left" vertical="top" wrapText="1"/>
    </xf>
    <xf numFmtId="0" fontId="4" fillId="47" borderId="84" xfId="105" applyFont="1" applyFill="1" applyBorder="1" applyAlignment="1">
      <alignment horizontal="left" vertical="center" wrapText="1"/>
    </xf>
    <xf numFmtId="0" fontId="44" fillId="26" borderId="37" xfId="104" applyFill="1" applyBorder="1" applyAlignment="1">
      <alignment horizontal="center" vertical="top" wrapText="1"/>
    </xf>
    <xf numFmtId="0" fontId="44" fillId="0" borderId="37" xfId="104" applyBorder="1" applyAlignment="1">
      <alignment vertical="top" wrapText="1"/>
    </xf>
    <xf numFmtId="0" fontId="4" fillId="26" borderId="0" xfId="87" applyFont="1" applyFill="1" applyBorder="1" applyAlignment="1" applyProtection="1">
      <alignment vertical="top"/>
    </xf>
    <xf numFmtId="0" fontId="4" fillId="0" borderId="0" xfId="104" applyFont="1" applyAlignment="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Alignment="1">
      <alignment vertical="top" wrapText="1"/>
    </xf>
    <xf numFmtId="0" fontId="1" fillId="26" borderId="0" xfId="104" applyFont="1" applyFill="1" applyAlignment="1">
      <alignment vertical="top" wrapText="1"/>
    </xf>
    <xf numFmtId="0" fontId="37" fillId="0" borderId="0" xfId="87" applyAlignment="1" applyProtection="1">
      <alignment vertical="top"/>
    </xf>
    <xf numFmtId="0" fontId="44" fillId="47" borderId="74" xfId="104" applyFill="1" applyBorder="1" applyAlignment="1">
      <alignment horizontal="center" vertical="center" wrapText="1"/>
    </xf>
    <xf numFmtId="0" fontId="44" fillId="47" borderId="59" xfId="104" applyFill="1" applyBorder="1" applyAlignment="1">
      <alignment horizontal="center" vertical="center" wrapText="1"/>
    </xf>
    <xf numFmtId="0" fontId="44" fillId="47" borderId="49" xfId="104" applyFill="1" applyBorder="1" applyAlignment="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lignment horizontal="center" vertical="top" wrapText="1"/>
    </xf>
    <xf numFmtId="0" fontId="44" fillId="47" borderId="42" xfId="104" applyFill="1" applyBorder="1" applyAlignment="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lignment horizontal="center" vertical="top" wrapText="1"/>
    </xf>
    <xf numFmtId="0" fontId="44" fillId="47" borderId="0" xfId="104" applyFill="1" applyAlignment="1">
      <alignment horizontal="center" vertical="top" wrapText="1"/>
    </xf>
    <xf numFmtId="0" fontId="0" fillId="0" borderId="0" xfId="0" applyAlignment="1">
      <alignment vertical="top"/>
    </xf>
    <xf numFmtId="0" fontId="4" fillId="0" borderId="0" xfId="0" applyFont="1" applyAlignment="1">
      <alignment vertical="top"/>
    </xf>
    <xf numFmtId="0" fontId="37" fillId="47" borderId="0" xfId="87" applyFill="1" applyAlignment="1" applyProtection="1">
      <alignment vertical="top"/>
    </xf>
    <xf numFmtId="0" fontId="44" fillId="48" borderId="0" xfId="104" applyFill="1" applyAlignment="1">
      <alignment horizontal="left" vertical="top" wrapText="1"/>
    </xf>
    <xf numFmtId="0" fontId="37" fillId="48" borderId="0" xfId="87" applyFill="1" applyAlignment="1" applyProtection="1">
      <alignment horizontal="left" vertical="top" wrapText="1"/>
    </xf>
    <xf numFmtId="0" fontId="44" fillId="26" borderId="0" xfId="104" applyFill="1" applyAlignment="1">
      <alignment vertical="top" wrapText="1"/>
    </xf>
    <xf numFmtId="0" fontId="54" fillId="26" borderId="0" xfId="104" applyFont="1" applyFill="1" applyAlignment="1">
      <alignment horizontal="left" vertical="top" wrapText="1"/>
    </xf>
    <xf numFmtId="0" fontId="1" fillId="48" borderId="0" xfId="104" applyFont="1" applyFill="1" applyAlignment="1">
      <alignment horizontal="left" vertical="top" wrapText="1"/>
    </xf>
    <xf numFmtId="0" fontId="44" fillId="0" borderId="0" xfId="104" applyAlignment="1">
      <alignment vertical="top" wrapText="1"/>
    </xf>
    <xf numFmtId="0" fontId="49" fillId="26" borderId="0" xfId="104" applyFont="1" applyFill="1" applyAlignment="1">
      <alignment horizontal="left" vertical="top" wrapText="1"/>
    </xf>
    <xf numFmtId="0" fontId="44" fillId="0" borderId="0" xfId="104" applyAlignment="1">
      <alignment horizontal="left" vertical="top" wrapText="1"/>
    </xf>
    <xf numFmtId="0" fontId="4" fillId="38" borderId="44" xfId="104" applyFont="1" applyFill="1" applyBorder="1" applyAlignment="1">
      <alignment horizontal="left" vertical="center" wrapText="1"/>
    </xf>
    <xf numFmtId="0" fontId="4" fillId="38" borderId="68" xfId="104" applyFont="1" applyFill="1" applyBorder="1" applyAlignment="1">
      <alignment horizontal="left" vertical="center" wrapText="1"/>
    </xf>
    <xf numFmtId="0" fontId="4" fillId="38" borderId="46" xfId="104" applyFont="1" applyFill="1" applyBorder="1" applyAlignment="1">
      <alignment horizontal="left" vertical="center" wrapText="1"/>
    </xf>
    <xf numFmtId="0" fontId="24" fillId="25" borderId="0" xfId="104" applyFont="1" applyFill="1" applyAlignment="1">
      <alignment vertical="top" wrapText="1"/>
    </xf>
    <xf numFmtId="0" fontId="44" fillId="48" borderId="39" xfId="104" applyFill="1" applyBorder="1" applyAlignment="1">
      <alignment horizontal="center" vertical="top" wrapText="1"/>
    </xf>
    <xf numFmtId="0" fontId="44" fillId="48" borderId="37" xfId="104" applyFill="1" applyBorder="1" applyAlignment="1">
      <alignment horizontal="center" vertical="top" wrapText="1"/>
    </xf>
    <xf numFmtId="0" fontId="44" fillId="48" borderId="40" xfId="104" applyFill="1" applyBorder="1" applyAlignment="1">
      <alignment horizontal="center" vertical="top" wrapText="1"/>
    </xf>
    <xf numFmtId="0" fontId="44" fillId="48" borderId="38" xfId="104" applyFill="1" applyBorder="1" applyAlignment="1">
      <alignment horizontal="center" vertical="top" wrapText="1"/>
    </xf>
    <xf numFmtId="0" fontId="44" fillId="48" borderId="0" xfId="104" applyFill="1" applyAlignment="1">
      <alignment horizontal="center" vertical="top" wrapText="1"/>
    </xf>
    <xf numFmtId="0" fontId="44" fillId="48" borderId="29" xfId="104" applyFill="1" applyBorder="1" applyAlignment="1">
      <alignment horizontal="center" vertical="top" wrapText="1"/>
    </xf>
    <xf numFmtId="0" fontId="44" fillId="48" borderId="32" xfId="104" applyFill="1" applyBorder="1" applyAlignment="1">
      <alignment horizontal="center" vertical="top" wrapText="1"/>
    </xf>
    <xf numFmtId="0" fontId="44" fillId="48" borderId="13" xfId="104" applyFill="1" applyBorder="1" applyAlignment="1">
      <alignment horizontal="center" vertical="top" wrapText="1"/>
    </xf>
    <xf numFmtId="0" fontId="44" fillId="48" borderId="28" xfId="104" applyFill="1" applyBorder="1" applyAlignment="1">
      <alignment horizontal="center" vertical="top" wrapText="1"/>
    </xf>
    <xf numFmtId="0" fontId="54" fillId="26" borderId="0" xfId="104" applyFont="1" applyFill="1" applyAlignment="1">
      <alignment vertical="top" wrapText="1"/>
    </xf>
    <xf numFmtId="0" fontId="37" fillId="26" borderId="0" xfId="87" applyFill="1" applyAlignment="1" applyProtection="1">
      <alignment vertical="top" wrapText="1"/>
    </xf>
    <xf numFmtId="164" fontId="44" fillId="29" borderId="1" xfId="104" applyNumberFormat="1" applyFill="1" applyBorder="1" applyAlignment="1">
      <alignment vertical="top" wrapText="1"/>
    </xf>
    <xf numFmtId="0" fontId="44" fillId="0" borderId="3" xfId="104" applyBorder="1" applyAlignment="1">
      <alignment vertical="top" wrapText="1"/>
    </xf>
    <xf numFmtId="0" fontId="53" fillId="26" borderId="38" xfId="104" applyFont="1" applyFill="1" applyBorder="1" applyAlignment="1">
      <alignment vertical="top" wrapText="1"/>
    </xf>
    <xf numFmtId="0" fontId="44" fillId="45" borderId="1" xfId="104" applyFill="1" applyBorder="1" applyAlignment="1">
      <alignment vertical="top" wrapText="1"/>
    </xf>
    <xf numFmtId="0" fontId="53" fillId="26" borderId="0" xfId="104" applyFont="1" applyFill="1" applyAlignment="1">
      <alignment vertical="top" wrapText="1"/>
    </xf>
    <xf numFmtId="0" fontId="44" fillId="48" borderId="37" xfId="104" applyFill="1" applyBorder="1" applyAlignment="1">
      <alignment vertical="top" wrapText="1"/>
    </xf>
    <xf numFmtId="0" fontId="44" fillId="47" borderId="0" xfId="104" applyFill="1" applyAlignment="1">
      <alignment vertical="top" wrapText="1"/>
    </xf>
    <xf numFmtId="0" fontId="28" fillId="26" borderId="0" xfId="104" applyFont="1" applyFill="1" applyAlignment="1">
      <alignment horizontal="left" vertical="top" wrapText="1"/>
    </xf>
    <xf numFmtId="0" fontId="28" fillId="0" borderId="0" xfId="104" applyFont="1" applyAlignment="1">
      <alignment horizontal="left" vertical="top" wrapText="1"/>
    </xf>
    <xf numFmtId="0" fontId="26" fillId="26" borderId="13" xfId="104" applyFont="1" applyFill="1" applyBorder="1" applyAlignment="1">
      <alignment vertical="top" wrapText="1"/>
    </xf>
    <xf numFmtId="0" fontId="44" fillId="0" borderId="13" xfId="104" applyBorder="1" applyAlignment="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Font="1" applyFill="1" applyBorder="1" applyAlignment="1">
      <alignment horizontal="left" vertical="top" wrapText="1"/>
    </xf>
    <xf numFmtId="0" fontId="44" fillId="0" borderId="2" xfId="104" applyBorder="1" applyAlignment="1">
      <alignment horizontal="left" vertical="top" wrapText="1"/>
    </xf>
    <xf numFmtId="0" fontId="49" fillId="26" borderId="39" xfId="104" applyFont="1" applyFill="1" applyBorder="1" applyAlignment="1">
      <alignment horizontal="left" vertical="top" wrapText="1"/>
    </xf>
    <xf numFmtId="0" fontId="49" fillId="26" borderId="37" xfId="104" applyFont="1" applyFill="1" applyBorder="1" applyAlignment="1">
      <alignment horizontal="left" vertical="top" wrapText="1"/>
    </xf>
    <xf numFmtId="0" fontId="49" fillId="26" borderId="32" xfId="104" applyFont="1" applyFill="1" applyBorder="1" applyAlignment="1">
      <alignment horizontal="left" vertical="top" wrapText="1"/>
    </xf>
    <xf numFmtId="0" fontId="49" fillId="26" borderId="13" xfId="104" applyFont="1" applyFill="1" applyBorder="1" applyAlignment="1">
      <alignment horizontal="left" vertical="top" wrapText="1"/>
    </xf>
    <xf numFmtId="0" fontId="52" fillId="26" borderId="0" xfId="104" applyFont="1" applyFill="1" applyAlignment="1">
      <alignment vertical="top" wrapText="1"/>
    </xf>
    <xf numFmtId="0" fontId="44" fillId="26" borderId="0" xfId="104" applyFill="1" applyAlignment="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Font="1" applyFill="1" applyAlignment="1">
      <alignment horizontal="left" vertical="top" wrapText="1"/>
    </xf>
    <xf numFmtId="0" fontId="23" fillId="26" borderId="0" xfId="104" applyFont="1" applyFill="1" applyAlignment="1">
      <alignment vertical="top" wrapText="1"/>
    </xf>
    <xf numFmtId="0" fontId="4" fillId="26" borderId="1" xfId="0" applyFont="1" applyFill="1" applyBorder="1" applyAlignment="1">
      <alignment horizontal="left" vertical="center" wrapText="1"/>
    </xf>
    <xf numFmtId="0" fontId="4" fillId="26" borderId="2" xfId="0" applyFont="1" applyFill="1" applyBorder="1" applyAlignment="1">
      <alignment horizontal="left" vertical="center" wrapText="1"/>
    </xf>
    <xf numFmtId="0" fontId="4" fillId="26" borderId="3" xfId="0" applyFont="1" applyFill="1" applyBorder="1" applyAlignment="1">
      <alignment horizontal="left" vertical="center" wrapText="1"/>
    </xf>
    <xf numFmtId="0" fontId="26" fillId="26" borderId="0" xfId="1" applyFont="1" applyFill="1" applyAlignment="1">
      <alignment horizontal="left" vertical="top" wrapText="1"/>
    </xf>
    <xf numFmtId="0" fontId="1" fillId="26" borderId="0" xfId="0" applyFont="1" applyFill="1" applyAlignment="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lignment horizontal="left"/>
    </xf>
    <xf numFmtId="0" fontId="37" fillId="47" borderId="51" xfId="0" applyFont="1" applyFill="1" applyBorder="1" applyAlignment="1">
      <alignment horizontal="left"/>
    </xf>
    <xf numFmtId="0" fontId="37" fillId="47" borderId="56" xfId="87" applyFill="1" applyBorder="1" applyAlignment="1" applyProtection="1">
      <alignment horizontal="left"/>
    </xf>
    <xf numFmtId="0" fontId="37" fillId="47" borderId="56" xfId="0" applyFont="1" applyFill="1" applyBorder="1" applyAlignment="1">
      <alignment horizontal="left"/>
    </xf>
    <xf numFmtId="0" fontId="23" fillId="26" borderId="0" xfId="0" applyFont="1" applyFill="1" applyAlignment="1">
      <alignment vertical="top" wrapText="1"/>
    </xf>
    <xf numFmtId="0" fontId="24" fillId="25" borderId="0" xfId="0" applyFont="1" applyFill="1" applyAlignment="1">
      <alignment horizontal="left" vertical="top" wrapText="1"/>
    </xf>
    <xf numFmtId="0" fontId="37" fillId="47" borderId="55" xfId="0" applyFont="1" applyFill="1" applyBorder="1" applyAlignment="1">
      <alignment horizontal="left"/>
    </xf>
    <xf numFmtId="0" fontId="4" fillId="47" borderId="41" xfId="0" applyFont="1" applyFill="1" applyBorder="1" applyAlignment="1">
      <alignment horizontal="center" vertical="center" wrapText="1"/>
    </xf>
    <xf numFmtId="0" fontId="1" fillId="47" borderId="42" xfId="0" applyFont="1" applyFill="1" applyBorder="1" applyAlignment="1">
      <alignment horizontal="center" vertical="center" wrapText="1"/>
    </xf>
    <xf numFmtId="0" fontId="1" fillId="47" borderId="43" xfId="0" applyFont="1" applyFill="1" applyBorder="1" applyAlignment="1">
      <alignment horizontal="center" vertical="center" wrapText="1"/>
    </xf>
    <xf numFmtId="0" fontId="22" fillId="47" borderId="47" xfId="0" applyFont="1" applyFill="1" applyBorder="1" applyAlignment="1">
      <alignment horizontal="center" vertical="center" wrapText="1"/>
    </xf>
    <xf numFmtId="0" fontId="22" fillId="47" borderId="0" xfId="0" applyFont="1" applyFill="1" applyAlignment="1">
      <alignment horizontal="center" vertical="center" wrapText="1"/>
    </xf>
    <xf numFmtId="0" fontId="22" fillId="47" borderId="48" xfId="0" applyFont="1" applyFill="1" applyBorder="1" applyAlignment="1">
      <alignment horizontal="center" vertical="center" wrapText="1"/>
    </xf>
    <xf numFmtId="0" fontId="22" fillId="47" borderId="52" xfId="0" applyFont="1" applyFill="1" applyBorder="1" applyAlignment="1">
      <alignment horizontal="center" vertical="center" wrapText="1"/>
    </xf>
    <xf numFmtId="0" fontId="22" fillId="47" borderId="53" xfId="0" applyFont="1" applyFill="1" applyBorder="1" applyAlignment="1">
      <alignment horizontal="center" vertical="center" wrapText="1"/>
    </xf>
    <xf numFmtId="0" fontId="22" fillId="47" borderId="54" xfId="0" applyFont="1" applyFill="1" applyBorder="1" applyAlignment="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Font="1" applyFill="1" applyAlignment="1">
      <alignment horizontal="left" vertical="top" wrapText="1"/>
    </xf>
    <xf numFmtId="0" fontId="31" fillId="44" borderId="16" xfId="0"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Font="1" applyFill="1" applyBorder="1" applyAlignment="1" applyProtection="1">
      <alignment horizontal="left" vertical="top" wrapText="1"/>
      <protection locked="0"/>
    </xf>
    <xf numFmtId="0" fontId="1" fillId="26" borderId="0" xfId="0" applyFont="1" applyFill="1" applyAlignment="1">
      <alignment horizontal="left" wrapText="1"/>
    </xf>
    <xf numFmtId="0" fontId="1" fillId="26" borderId="29" xfId="0" applyFont="1" applyFill="1" applyBorder="1" applyAlignment="1">
      <alignment horizontal="left" wrapText="1"/>
    </xf>
    <xf numFmtId="0" fontId="1" fillId="30" borderId="1" xfId="0" applyFont="1" applyFill="1" applyBorder="1" applyAlignment="1" applyProtection="1">
      <alignment horizontal="left" vertical="center" shrinkToFit="1"/>
      <protection locked="0"/>
    </xf>
    <xf numFmtId="0" fontId="1" fillId="30" borderId="2" xfId="0" applyFont="1" applyFill="1" applyBorder="1" applyAlignment="1" applyProtection="1">
      <alignment horizontal="left" vertical="center" shrinkToFit="1"/>
      <protection locked="0"/>
    </xf>
    <xf numFmtId="0" fontId="1" fillId="30" borderId="3" xfId="0" applyFont="1" applyFill="1" applyBorder="1" applyAlignment="1" applyProtection="1">
      <alignment horizontal="left" vertical="center" shrinkToFit="1"/>
      <protection locked="0"/>
    </xf>
    <xf numFmtId="0" fontId="58" fillId="48" borderId="0" xfId="0" applyFont="1" applyFill="1" applyAlignment="1">
      <alignment vertical="top" wrapText="1"/>
    </xf>
    <xf numFmtId="0" fontId="35" fillId="48" borderId="0" xfId="0" applyFont="1" applyFill="1" applyAlignment="1">
      <alignment vertical="top" wrapText="1"/>
    </xf>
    <xf numFmtId="0" fontId="25" fillId="26" borderId="0" xfId="0" applyFont="1" applyFill="1" applyAlignment="1">
      <alignment vertical="top" wrapText="1"/>
    </xf>
    <xf numFmtId="0" fontId="4" fillId="26" borderId="0" xfId="0" applyFont="1" applyFill="1" applyAlignment="1">
      <alignment horizontal="left" vertical="top"/>
    </xf>
    <xf numFmtId="0" fontId="33" fillId="26" borderId="0" xfId="0" applyFont="1" applyFill="1" applyAlignment="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Alignment="1">
      <alignment horizontal="left" wrapText="1"/>
    </xf>
    <xf numFmtId="0" fontId="4" fillId="26" borderId="29" xfId="0" applyFont="1" applyFill="1" applyBorder="1" applyAlignment="1">
      <alignment horizontal="left" wrapText="1"/>
    </xf>
    <xf numFmtId="0" fontId="1" fillId="2" borderId="16" xfId="0" applyFont="1" applyFill="1" applyBorder="1" applyAlignment="1" applyProtection="1">
      <alignment horizontal="left" vertical="top"/>
      <protection locked="0"/>
    </xf>
    <xf numFmtId="0" fontId="1" fillId="30" borderId="1" xfId="0" applyFont="1" applyFill="1" applyBorder="1" applyAlignment="1" applyProtection="1">
      <alignment horizontal="left" vertical="center"/>
      <protection locked="0"/>
    </xf>
    <xf numFmtId="0" fontId="1" fillId="30" borderId="2" xfId="0" applyFont="1" applyFill="1" applyBorder="1" applyAlignment="1" applyProtection="1">
      <alignment horizontal="left" vertical="center"/>
      <protection locked="0"/>
    </xf>
    <xf numFmtId="0" fontId="1" fillId="30" borderId="3" xfId="0" applyFont="1" applyFill="1" applyBorder="1" applyAlignment="1" applyProtection="1">
      <alignment horizontal="left" vertical="center"/>
      <protection locked="0"/>
    </xf>
    <xf numFmtId="0" fontId="56" fillId="43" borderId="0" xfId="0" applyFont="1" applyFill="1" applyAlignment="1">
      <alignment horizontal="left" vertical="top" wrapText="1"/>
    </xf>
    <xf numFmtId="0" fontId="1" fillId="26" borderId="29" xfId="0" applyFont="1" applyFill="1" applyBorder="1"/>
    <xf numFmtId="0" fontId="1" fillId="30" borderId="16" xfId="0" applyFont="1" applyFill="1" applyBorder="1" applyAlignment="1" applyProtection="1">
      <alignment horizontal="left" vertical="center" shrinkToFit="1"/>
      <protection locked="0"/>
    </xf>
    <xf numFmtId="0" fontId="4" fillId="26" borderId="0" xfId="0" applyFont="1" applyFill="1" applyAlignment="1">
      <alignment wrapText="1"/>
    </xf>
    <xf numFmtId="0" fontId="22" fillId="26" borderId="0" xfId="0" applyFont="1" applyFill="1" applyAlignment="1">
      <alignment wrapText="1"/>
    </xf>
    <xf numFmtId="0" fontId="1" fillId="29" borderId="16" xfId="0" applyFont="1" applyFill="1" applyBorder="1" applyAlignment="1">
      <alignment horizontal="left" vertical="top"/>
    </xf>
    <xf numFmtId="0" fontId="1" fillId="26" borderId="0" xfId="0" applyFont="1" applyFill="1" applyAlignment="1">
      <alignment wrapText="1"/>
    </xf>
    <xf numFmtId="0" fontId="26" fillId="26" borderId="0" xfId="0" applyFont="1" applyFill="1" applyAlignment="1">
      <alignment vertical="top" wrapText="1"/>
    </xf>
    <xf numFmtId="0" fontId="22" fillId="0" borderId="0" xfId="0" applyFont="1" applyAlignment="1">
      <alignment vertical="top" wrapText="1"/>
    </xf>
    <xf numFmtId="0" fontId="1" fillId="30" borderId="30" xfId="0" applyFont="1" applyFill="1" applyBorder="1" applyAlignment="1" applyProtection="1">
      <alignment horizontal="left" vertical="top"/>
      <protection locked="0"/>
    </xf>
    <xf numFmtId="0" fontId="1" fillId="30" borderId="14" xfId="0" applyFont="1" applyFill="1" applyBorder="1" applyAlignment="1" applyProtection="1">
      <alignment horizontal="left" vertical="top"/>
      <protection locked="0"/>
    </xf>
    <xf numFmtId="0" fontId="1" fillId="30" borderId="21" xfId="0"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Font="1" applyFill="1" applyBorder="1" applyAlignment="1" applyProtection="1">
      <alignment horizontal="left" vertical="top"/>
      <protection locked="0"/>
    </xf>
    <xf numFmtId="0" fontId="1" fillId="30" borderId="25" xfId="0" applyFont="1" applyFill="1" applyBorder="1" applyAlignment="1" applyProtection="1">
      <alignment horizontal="left" vertical="top"/>
      <protection locked="0"/>
    </xf>
    <xf numFmtId="0" fontId="1" fillId="30" borderId="26" xfId="0"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Font="1" applyFill="1" applyBorder="1" applyAlignment="1">
      <alignment wrapText="1"/>
    </xf>
    <xf numFmtId="0" fontId="22" fillId="0" borderId="28" xfId="0" applyFont="1" applyBorder="1" applyAlignment="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Font="1" applyBorder="1" applyAlignment="1">
      <alignment wrapText="1"/>
    </xf>
    <xf numFmtId="0" fontId="22" fillId="0" borderId="13" xfId="0" applyFont="1" applyBorder="1" applyAlignment="1">
      <alignment wrapText="1"/>
    </xf>
    <xf numFmtId="0" fontId="4" fillId="26" borderId="13" xfId="0" applyFont="1" applyFill="1" applyBorder="1" applyAlignment="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Font="1" applyFill="1" applyBorder="1" applyAlignment="1" applyProtection="1">
      <alignment horizontal="left" vertical="top"/>
      <protection locked="0"/>
    </xf>
    <xf numFmtId="0" fontId="1" fillId="2" borderId="26" xfId="0" applyFont="1" applyFill="1" applyBorder="1" applyAlignment="1" applyProtection="1">
      <alignment horizontal="left" vertical="top"/>
      <protection locked="0"/>
    </xf>
    <xf numFmtId="0" fontId="1" fillId="2" borderId="25" xfId="0"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Font="1" applyFill="1" applyBorder="1" applyAlignment="1" applyProtection="1">
      <alignment horizontal="left" vertical="top"/>
      <protection locked="0"/>
    </xf>
    <xf numFmtId="0" fontId="1" fillId="30" borderId="24" xfId="0"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Font="1" applyFill="1" applyBorder="1" applyAlignment="1" applyProtection="1">
      <alignment horizontal="left" vertical="top"/>
      <protection locked="0"/>
    </xf>
    <xf numFmtId="0" fontId="26" fillId="36" borderId="0" xfId="1" applyFont="1" applyFill="1" applyAlignment="1">
      <alignment vertical="top" wrapText="1"/>
    </xf>
    <xf numFmtId="0" fontId="26" fillId="26" borderId="0" xfId="1" applyFont="1" applyFill="1" applyAlignment="1">
      <alignment vertical="top" wrapText="1"/>
    </xf>
    <xf numFmtId="0" fontId="29" fillId="36" borderId="0" xfId="1" applyFont="1" applyFill="1" applyAlignment="1">
      <alignment horizontal="left" vertical="top" wrapText="1"/>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33" fillId="26" borderId="0" xfId="0" applyFont="1" applyFill="1" applyAlignment="1">
      <alignment horizontal="left" vertical="top" wrapText="1"/>
    </xf>
    <xf numFmtId="0" fontId="0" fillId="0" borderId="0" xfId="0" applyAlignment="1">
      <alignment vertical="top" wrapText="1"/>
    </xf>
    <xf numFmtId="0" fontId="1" fillId="2" borderId="3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38"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9"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1" fillId="30" borderId="30" xfId="1" applyFill="1" applyBorder="1" applyAlignment="1" applyProtection="1">
      <alignment horizontal="left" vertical="top" wrapText="1"/>
      <protection locked="0"/>
    </xf>
    <xf numFmtId="0" fontId="1" fillId="30" borderId="14" xfId="1" applyFill="1" applyBorder="1" applyAlignment="1" applyProtection="1">
      <alignment horizontal="left" vertical="top" wrapText="1"/>
      <protection locked="0"/>
    </xf>
    <xf numFmtId="0" fontId="1" fillId="30" borderId="21" xfId="1" applyFill="1" applyBorder="1" applyAlignment="1" applyProtection="1">
      <alignment horizontal="left" vertical="top" wrapText="1"/>
      <protection locked="0"/>
    </xf>
    <xf numFmtId="0" fontId="1" fillId="30" borderId="27" xfId="1" applyFill="1" applyBorder="1" applyAlignment="1" applyProtection="1">
      <alignment horizontal="left" vertical="top" wrapText="1"/>
      <protection locked="0"/>
    </xf>
    <xf numFmtId="0" fontId="1" fillId="30" borderId="25" xfId="1" applyFill="1" applyBorder="1" applyAlignment="1" applyProtection="1">
      <alignment horizontal="left" vertical="top" wrapText="1"/>
      <protection locked="0"/>
    </xf>
    <xf numFmtId="0" fontId="1" fillId="30" borderId="26" xfId="1" applyFill="1" applyBorder="1" applyAlignment="1" applyProtection="1">
      <alignment horizontal="left" vertical="top" wrapText="1"/>
      <protection locked="0"/>
    </xf>
    <xf numFmtId="0" fontId="4" fillId="26" borderId="0" xfId="0" applyFont="1" applyFill="1" applyAlignment="1">
      <alignment horizontal="left" vertical="top" wrapText="1"/>
    </xf>
    <xf numFmtId="0" fontId="26" fillId="26" borderId="0" xfId="0" applyFont="1" applyFill="1" applyAlignment="1">
      <alignment horizontal="left" vertical="top" wrapText="1"/>
    </xf>
    <xf numFmtId="0" fontId="29" fillId="26" borderId="0" xfId="0" applyFont="1" applyFill="1" applyAlignment="1">
      <alignment vertical="top" wrapText="1"/>
    </xf>
    <xf numFmtId="0" fontId="4" fillId="0" borderId="0" xfId="0" applyFont="1" applyAlignment="1">
      <alignment vertical="top" wrapText="1"/>
    </xf>
    <xf numFmtId="0" fontId="24" fillId="25" borderId="0" xfId="1" applyFont="1" applyFill="1" applyAlignment="1">
      <alignment vertical="top" wrapText="1"/>
    </xf>
    <xf numFmtId="0" fontId="30" fillId="26" borderId="0" xfId="1" applyFont="1" applyFill="1" applyAlignment="1">
      <alignment vertical="top" wrapText="1"/>
    </xf>
    <xf numFmtId="0" fontId="4" fillId="0" borderId="0" xfId="1" applyFont="1" applyAlignment="1">
      <alignment vertical="top" wrapText="1"/>
    </xf>
    <xf numFmtId="0" fontId="62" fillId="26" borderId="0" xfId="0" applyFont="1" applyFill="1" applyAlignment="1">
      <alignment vertical="top" wrapText="1"/>
    </xf>
    <xf numFmtId="0" fontId="37" fillId="47" borderId="50" xfId="87" applyFill="1" applyBorder="1" applyAlignment="1" applyProtection="1">
      <alignment horizontal="center" wrapText="1"/>
    </xf>
    <xf numFmtId="0" fontId="37" fillId="47" borderId="51" xfId="87" applyFill="1" applyBorder="1" applyAlignment="1" applyProtection="1">
      <alignment horizontal="center" wrapText="1"/>
    </xf>
    <xf numFmtId="0" fontId="37" fillId="47" borderId="51" xfId="87" applyFill="1" applyBorder="1" applyAlignment="1" applyProtection="1">
      <alignment horizontal="center"/>
    </xf>
    <xf numFmtId="0" fontId="37" fillId="47" borderId="51" xfId="0" applyFont="1" applyFill="1" applyBorder="1" applyAlignment="1">
      <alignment horizontal="center"/>
    </xf>
    <xf numFmtId="0" fontId="37" fillId="47" borderId="55" xfId="0" applyFont="1" applyFill="1" applyBorder="1" applyAlignment="1">
      <alignment horizontal="center"/>
    </xf>
    <xf numFmtId="0" fontId="37" fillId="47" borderId="56" xfId="0" applyFont="1" applyFill="1" applyBorder="1" applyAlignment="1">
      <alignment horizontal="center"/>
    </xf>
    <xf numFmtId="0" fontId="37" fillId="47" borderId="56" xfId="87" applyFill="1" applyBorder="1" applyAlignment="1" applyProtection="1">
      <alignment horizontal="center"/>
    </xf>
    <xf numFmtId="0" fontId="4" fillId="26" borderId="32" xfId="1" applyFont="1" applyFill="1" applyBorder="1" applyAlignment="1">
      <alignment horizontal="left" wrapText="1"/>
    </xf>
    <xf numFmtId="0" fontId="4" fillId="26" borderId="13" xfId="1" applyFont="1" applyFill="1" applyBorder="1" applyAlignment="1">
      <alignment horizontal="left" wrapText="1"/>
    </xf>
    <xf numFmtId="0" fontId="4" fillId="26" borderId="28" xfId="1" applyFont="1" applyFill="1" applyBorder="1" applyAlignment="1">
      <alignment horizontal="left" wrapText="1"/>
    </xf>
    <xf numFmtId="0" fontId="1" fillId="26" borderId="24" xfId="0" applyFont="1" applyFill="1" applyBorder="1" applyAlignment="1">
      <alignment horizontal="left" wrapText="1"/>
    </xf>
    <xf numFmtId="0" fontId="1" fillId="26" borderId="22" xfId="0" applyFont="1" applyFill="1" applyBorder="1" applyAlignment="1">
      <alignment horizontal="left" wrapText="1"/>
    </xf>
    <xf numFmtId="0" fontId="1" fillId="26" borderId="23" xfId="0" applyFont="1" applyFill="1" applyBorder="1" applyAlignment="1">
      <alignment horizontal="left" wrapText="1"/>
    </xf>
    <xf numFmtId="0" fontId="1" fillId="26" borderId="30" xfId="0" applyFont="1" applyFill="1" applyBorder="1" applyAlignment="1">
      <alignment horizontal="left" wrapText="1"/>
    </xf>
    <xf numFmtId="0" fontId="1" fillId="26" borderId="14" xfId="0" applyFont="1" applyFill="1" applyBorder="1" applyAlignment="1">
      <alignment horizontal="left" wrapText="1"/>
    </xf>
    <xf numFmtId="0" fontId="1" fillId="26" borderId="21" xfId="0" applyFont="1" applyFill="1" applyBorder="1" applyAlignment="1">
      <alignment horizontal="left" wrapText="1"/>
    </xf>
    <xf numFmtId="0" fontId="4" fillId="26" borderId="38" xfId="1" applyFont="1" applyFill="1" applyBorder="1" applyAlignment="1">
      <alignment horizontal="left" wrapText="1"/>
    </xf>
    <xf numFmtId="0" fontId="4" fillId="26" borderId="0" xfId="1" applyFont="1" applyFill="1" applyAlignment="1">
      <alignment horizontal="left" wrapText="1"/>
    </xf>
    <xf numFmtId="0" fontId="4" fillId="26" borderId="29" xfId="1" applyFont="1" applyFill="1" applyBorder="1" applyAlignment="1">
      <alignment horizontal="left" wrapText="1"/>
    </xf>
    <xf numFmtId="0" fontId="1" fillId="30" borderId="24" xfId="1" applyFill="1" applyBorder="1" applyAlignment="1" applyProtection="1">
      <alignment horizontal="left" vertical="top" wrapText="1"/>
      <protection locked="0"/>
    </xf>
    <xf numFmtId="0" fontId="1" fillId="30" borderId="22" xfId="1" applyFill="1" applyBorder="1" applyAlignment="1" applyProtection="1">
      <alignment horizontal="left" vertical="top" wrapText="1"/>
      <protection locked="0"/>
    </xf>
    <xf numFmtId="0" fontId="1" fillId="30" borderId="23" xfId="1" applyFill="1" applyBorder="1" applyAlignment="1" applyProtection="1">
      <alignment horizontal="left" vertical="top" wrapText="1"/>
      <protection locked="0"/>
    </xf>
    <xf numFmtId="15" fontId="1" fillId="26" borderId="0" xfId="0" applyNumberFormat="1" applyFont="1" applyFill="1" applyAlignment="1">
      <alignment vertical="top" wrapText="1"/>
    </xf>
    <xf numFmtId="0" fontId="1" fillId="26" borderId="27" xfId="0" applyFont="1" applyFill="1" applyBorder="1" applyAlignment="1">
      <alignment horizontal="left" wrapText="1"/>
    </xf>
    <xf numFmtId="0" fontId="1" fillId="26" borderId="25" xfId="0" applyFont="1" applyFill="1" applyBorder="1" applyAlignment="1">
      <alignment horizontal="left" wrapText="1"/>
    </xf>
    <xf numFmtId="0" fontId="31" fillId="26" borderId="21" xfId="86" applyFont="1" applyFill="1" applyBorder="1" applyAlignment="1">
      <alignment vertical="top" wrapText="1"/>
    </xf>
    <xf numFmtId="0" fontId="31" fillId="26" borderId="18" xfId="86" applyFont="1" applyFill="1" applyBorder="1" applyAlignment="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lignment horizontal="left" vertical="top" wrapText="1"/>
    </xf>
    <xf numFmtId="0" fontId="31" fillId="26" borderId="21" xfId="0" applyFont="1" applyFill="1" applyBorder="1" applyAlignment="1">
      <alignment horizontal="left" vertical="top" wrapText="1"/>
    </xf>
    <xf numFmtId="0" fontId="31" fillId="26" borderId="26" xfId="86" applyFont="1" applyFill="1" applyBorder="1" applyAlignment="1">
      <alignment vertical="top" wrapText="1"/>
    </xf>
    <xf numFmtId="0" fontId="31" fillId="26" borderId="19" xfId="86" applyFont="1" applyFill="1" applyBorder="1" applyAlignment="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4" fillId="26" borderId="0" xfId="1" applyFont="1" applyFill="1" applyAlignment="1">
      <alignment vertical="top" wrapText="1"/>
    </xf>
    <xf numFmtId="0" fontId="31" fillId="26" borderId="23" xfId="86" applyFont="1" applyFill="1" applyBorder="1" applyAlignment="1">
      <alignment vertical="top" wrapText="1"/>
    </xf>
    <xf numFmtId="0" fontId="31" fillId="26" borderId="17" xfId="86" applyFont="1" applyFill="1" applyBorder="1" applyAlignment="1">
      <alignmen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7" fillId="47" borderId="50" xfId="87" applyFill="1" applyBorder="1" applyAlignment="1" applyProtection="1">
      <alignment horizontal="center"/>
    </xf>
    <xf numFmtId="0" fontId="4" fillId="26" borderId="73" xfId="0" applyFont="1" applyFill="1" applyBorder="1" applyAlignment="1">
      <alignment horizontal="left" vertical="top"/>
    </xf>
    <xf numFmtId="0" fontId="4" fillId="26" borderId="31" xfId="0" applyFont="1" applyFill="1" applyBorder="1" applyAlignment="1">
      <alignment horizontal="left" vertical="top"/>
    </xf>
    <xf numFmtId="0" fontId="4" fillId="26" borderId="16" xfId="0" applyFont="1" applyFill="1" applyBorder="1" applyAlignment="1">
      <alignment horizontal="center" vertical="top"/>
    </xf>
    <xf numFmtId="0" fontId="4" fillId="26" borderId="39" xfId="0" applyFont="1" applyFill="1" applyBorder="1" applyAlignment="1">
      <alignment horizontal="left" vertical="top" wrapText="1"/>
    </xf>
    <xf numFmtId="0" fontId="4" fillId="26" borderId="37" xfId="0" applyFont="1" applyFill="1" applyBorder="1" applyAlignment="1">
      <alignment horizontal="left" vertical="top" wrapText="1"/>
    </xf>
    <xf numFmtId="0" fontId="4" fillId="26" borderId="40" xfId="0" applyFont="1" applyFill="1" applyBorder="1" applyAlignment="1">
      <alignment horizontal="left" vertical="top" wrapText="1"/>
    </xf>
    <xf numFmtId="0" fontId="4" fillId="26" borderId="32" xfId="0" applyFont="1" applyFill="1" applyBorder="1" applyAlignment="1">
      <alignment horizontal="left" vertical="top" wrapText="1"/>
    </xf>
    <xf numFmtId="0" fontId="4" fillId="26" borderId="13" xfId="0" applyFont="1" applyFill="1" applyBorder="1" applyAlignment="1">
      <alignment horizontal="left" vertical="top" wrapText="1"/>
    </xf>
    <xf numFmtId="0" fontId="4" fillId="26" borderId="28" xfId="0" applyFont="1" applyFill="1" applyBorder="1" applyAlignment="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Font="1" applyFill="1" applyBorder="1" applyAlignment="1" applyProtection="1">
      <alignment horizontal="left" vertical="top"/>
      <protection locked="0"/>
    </xf>
    <xf numFmtId="0" fontId="1" fillId="26" borderId="0" xfId="0" applyFont="1" applyFill="1" applyAlignment="1">
      <alignment horizontal="right" vertical="top"/>
    </xf>
    <xf numFmtId="0" fontId="1" fillId="26" borderId="29" xfId="0" applyFont="1" applyFill="1" applyBorder="1" applyAlignment="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26" fillId="36" borderId="0" xfId="0" applyFont="1" applyFill="1" applyAlignment="1">
      <alignment vertical="top" wrapText="1"/>
    </xf>
    <xf numFmtId="0" fontId="22" fillId="36" borderId="0" xfId="0" applyFont="1" applyFill="1" applyAlignment="1">
      <alignment vertical="top" wrapText="1"/>
    </xf>
    <xf numFmtId="0" fontId="70" fillId="26" borderId="0" xfId="0" applyFont="1" applyFill="1" applyAlignment="1">
      <alignment horizontal="left" vertical="top" wrapText="1"/>
    </xf>
    <xf numFmtId="0" fontId="1" fillId="36" borderId="0" xfId="0" applyFont="1" applyFill="1" applyAlignment="1">
      <alignment vertical="top" wrapText="1"/>
    </xf>
    <xf numFmtId="0" fontId="43" fillId="26" borderId="0" xfId="0" applyFont="1" applyFill="1" applyAlignment="1">
      <alignment horizontal="left" vertical="top" wrapText="1"/>
    </xf>
    <xf numFmtId="0" fontId="4" fillId="26" borderId="36" xfId="0" applyFont="1" applyFill="1" applyBorder="1" applyAlignment="1">
      <alignment horizontal="center" vertical="center" wrapText="1"/>
    </xf>
    <xf numFmtId="0" fontId="42" fillId="0" borderId="0" xfId="0" applyFont="1" applyAlignment="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lignment vertical="top" wrapText="1"/>
    </xf>
    <xf numFmtId="0" fontId="22" fillId="47" borderId="2" xfId="0" applyFont="1" applyFill="1" applyBorder="1" applyAlignment="1">
      <alignment vertical="top" wrapText="1"/>
    </xf>
    <xf numFmtId="0" fontId="22" fillId="47" borderId="3" xfId="0" applyFont="1" applyFill="1" applyBorder="1" applyAlignment="1">
      <alignment vertical="top" wrapText="1"/>
    </xf>
    <xf numFmtId="0" fontId="1" fillId="36" borderId="2" xfId="0" applyFont="1" applyFill="1" applyBorder="1" applyAlignment="1">
      <alignment horizontal="left" vertical="top" wrapText="1"/>
    </xf>
    <xf numFmtId="0" fontId="1" fillId="36" borderId="3" xfId="0" applyFont="1" applyFill="1" applyBorder="1" applyAlignment="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7" borderId="1" xfId="0" applyFont="1" applyFill="1" applyBorder="1" applyAlignment="1" applyProtection="1">
      <alignment horizontal="left" vertical="top" wrapText="1"/>
      <protection locked="0"/>
    </xf>
    <xf numFmtId="0" fontId="1" fillId="27" borderId="2" xfId="0" applyFont="1" applyFill="1" applyBorder="1" applyAlignment="1" applyProtection="1">
      <alignment horizontal="left" vertical="top" wrapText="1"/>
      <protection locked="0"/>
    </xf>
    <xf numFmtId="0" fontId="61" fillId="46" borderId="0" xfId="0" applyFont="1" applyFill="1" applyAlignment="1">
      <alignment vertical="top" wrapText="1"/>
    </xf>
    <xf numFmtId="0" fontId="61" fillId="46" borderId="48" xfId="0" applyFont="1" applyFill="1" applyBorder="1" applyAlignment="1">
      <alignment vertical="top" wrapText="1"/>
    </xf>
    <xf numFmtId="0" fontId="26" fillId="46" borderId="0" xfId="0" applyFont="1" applyFill="1" applyAlignment="1">
      <alignment horizontal="left" vertical="top" wrapText="1"/>
    </xf>
    <xf numFmtId="0" fontId="26" fillId="46" borderId="48" xfId="0" applyFont="1" applyFill="1" applyBorder="1" applyAlignment="1">
      <alignment horizontal="left" vertical="top" wrapText="1"/>
    </xf>
    <xf numFmtId="0" fontId="1" fillId="2" borderId="27"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7" borderId="27" xfId="0" applyFont="1" applyFill="1" applyBorder="1" applyAlignment="1" applyProtection="1">
      <alignment horizontal="left" vertical="top" wrapText="1"/>
      <protection locked="0"/>
    </xf>
    <xf numFmtId="0" fontId="1" fillId="27" borderId="25" xfId="0" applyFont="1" applyFill="1" applyBorder="1" applyAlignment="1" applyProtection="1">
      <alignment horizontal="left" vertical="top" wrapText="1"/>
      <protection locked="0"/>
    </xf>
    <xf numFmtId="0" fontId="1" fillId="27" borderId="26" xfId="0" applyFont="1" applyFill="1" applyBorder="1" applyAlignment="1" applyProtection="1">
      <alignment horizontal="left" vertical="top" wrapText="1"/>
      <protection locked="0"/>
    </xf>
    <xf numFmtId="0" fontId="1" fillId="36" borderId="13" xfId="0" applyFont="1" applyFill="1" applyBorder="1" applyAlignment="1">
      <alignment horizontal="left" vertical="top" wrapText="1"/>
    </xf>
    <xf numFmtId="0" fontId="1" fillId="36" borderId="28" xfId="0" applyFont="1" applyFill="1" applyBorder="1" applyAlignment="1">
      <alignment horizontal="left" vertical="top" wrapText="1"/>
    </xf>
    <xf numFmtId="0" fontId="1" fillId="2" borderId="3" xfId="0" applyFont="1" applyFill="1" applyBorder="1" applyAlignment="1" applyProtection="1">
      <alignment horizontal="left" vertical="top" wrapText="1"/>
      <protection locked="0"/>
    </xf>
    <xf numFmtId="0" fontId="4" fillId="26" borderId="38" xfId="0" applyFont="1" applyFill="1" applyBorder="1" applyAlignment="1">
      <alignment horizontal="center" vertical="center" wrapText="1"/>
    </xf>
    <xf numFmtId="0" fontId="1" fillId="36" borderId="22" xfId="0" applyFont="1" applyFill="1" applyBorder="1" applyAlignment="1">
      <alignment horizontal="left" vertical="top" wrapText="1"/>
    </xf>
    <xf numFmtId="0" fontId="1" fillId="36" borderId="23" xfId="0" applyFont="1" applyFill="1" applyBorder="1" applyAlignment="1">
      <alignment horizontal="left" vertical="top" wrapText="1"/>
    </xf>
    <xf numFmtId="0" fontId="1" fillId="27" borderId="3" xfId="0" applyFont="1" applyFill="1" applyBorder="1" applyAlignment="1" applyProtection="1">
      <alignment horizontal="left" vertical="top" wrapText="1"/>
      <protection locked="0"/>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1" fillId="26" borderId="0" xfId="0" applyFont="1" applyFill="1" applyAlignment="1">
      <alignment horizontal="left" vertical="top"/>
    </xf>
    <xf numFmtId="0" fontId="37" fillId="47" borderId="1" xfId="0" applyFont="1" applyFill="1" applyBorder="1" applyAlignment="1">
      <alignment horizontal="left" vertical="top" wrapText="1"/>
    </xf>
    <xf numFmtId="0" fontId="37" fillId="47" borderId="2" xfId="0" applyFont="1" applyFill="1" applyBorder="1" applyAlignment="1">
      <alignment horizontal="left" vertical="top" wrapText="1"/>
    </xf>
    <xf numFmtId="0" fontId="37" fillId="47" borderId="3" xfId="0" applyFont="1" applyFill="1" applyBorder="1" applyAlignment="1">
      <alignment horizontal="left" vertical="top" wrapText="1"/>
    </xf>
    <xf numFmtId="0" fontId="1" fillId="27" borderId="24" xfId="0" applyFont="1" applyFill="1" applyBorder="1" applyAlignment="1" applyProtection="1">
      <alignment horizontal="left" vertical="top" wrapText="1"/>
      <protection locked="0"/>
    </xf>
    <xf numFmtId="0" fontId="1" fillId="27" borderId="23" xfId="0" applyFont="1" applyFill="1" applyBorder="1" applyAlignment="1" applyProtection="1">
      <alignment horizontal="left" vertical="top" wrapText="1"/>
      <protection locked="0"/>
    </xf>
    <xf numFmtId="0" fontId="1" fillId="36" borderId="25" xfId="0" applyFont="1" applyFill="1" applyBorder="1" applyAlignment="1">
      <alignment horizontal="left" vertical="top" wrapText="1"/>
    </xf>
    <xf numFmtId="0" fontId="1" fillId="36" borderId="26" xfId="0" applyFont="1" applyFill="1" applyBorder="1" applyAlignment="1">
      <alignment horizontal="left" vertical="top" wrapText="1"/>
    </xf>
    <xf numFmtId="0" fontId="1" fillId="27" borderId="22"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lignment horizontal="left" vertical="top" wrapText="1"/>
    </xf>
    <xf numFmtId="0" fontId="66" fillId="47" borderId="3" xfId="0" applyFont="1" applyFill="1" applyBorder="1" applyAlignment="1">
      <alignment horizontal="left" vertical="top" wrapText="1"/>
    </xf>
    <xf numFmtId="0" fontId="38" fillId="47" borderId="0" xfId="87" applyFont="1" applyFill="1" applyAlignment="1" applyProtection="1">
      <alignment horizontal="left" vertical="top" wrapText="1"/>
    </xf>
    <xf numFmtId="0" fontId="24" fillId="25" borderId="0" xfId="0" applyFont="1" applyFill="1" applyAlignment="1">
      <alignment vertical="center" wrapText="1"/>
    </xf>
    <xf numFmtId="0" fontId="1" fillId="27" borderId="1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46" borderId="22" xfId="0" applyFont="1" applyFill="1" applyBorder="1" applyAlignment="1">
      <alignment horizontal="left" vertical="top" wrapText="1"/>
    </xf>
    <xf numFmtId="0" fontId="1" fillId="46" borderId="23" xfId="0" applyFont="1" applyFill="1" applyBorder="1" applyAlignment="1">
      <alignment horizontal="left" vertical="top" wrapText="1"/>
    </xf>
    <xf numFmtId="0" fontId="1" fillId="46" borderId="14" xfId="0" applyFont="1" applyFill="1" applyBorder="1" applyAlignment="1">
      <alignment horizontal="left" vertical="top" wrapText="1"/>
    </xf>
    <xf numFmtId="0" fontId="1" fillId="46" borderId="21" xfId="0" applyFont="1" applyFill="1" applyBorder="1" applyAlignment="1">
      <alignment horizontal="left" vertical="top" wrapText="1"/>
    </xf>
    <xf numFmtId="0" fontId="1" fillId="2" borderId="30"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7" borderId="30" xfId="0" applyFont="1" applyFill="1" applyBorder="1" applyAlignment="1" applyProtection="1">
      <alignment horizontal="left" vertical="top" wrapText="1"/>
      <protection locked="0"/>
    </xf>
    <xf numFmtId="0" fontId="1" fillId="27" borderId="14" xfId="0" applyFont="1" applyFill="1" applyBorder="1" applyAlignment="1" applyProtection="1">
      <alignment horizontal="left" vertical="top" wrapText="1"/>
      <protection locked="0"/>
    </xf>
    <xf numFmtId="0" fontId="1" fillId="27" borderId="21" xfId="0" applyFont="1" applyFill="1" applyBorder="1" applyAlignment="1" applyProtection="1">
      <alignment horizontal="left" vertical="top" wrapText="1"/>
      <protection locked="0"/>
    </xf>
    <xf numFmtId="0" fontId="1" fillId="46" borderId="25" xfId="0" applyFont="1" applyFill="1" applyBorder="1" applyAlignment="1">
      <alignment horizontal="left" vertical="top" wrapText="1"/>
    </xf>
    <xf numFmtId="0" fontId="1" fillId="46" borderId="26" xfId="0" applyFont="1" applyFill="1" applyBorder="1" applyAlignment="1">
      <alignment horizontal="left" vertical="top" wrapText="1"/>
    </xf>
    <xf numFmtId="0" fontId="1" fillId="46" borderId="0" xfId="0" applyFont="1" applyFill="1" applyAlignment="1">
      <alignment horizontal="left" vertical="top" wrapText="1"/>
    </xf>
    <xf numFmtId="0" fontId="1" fillId="46" borderId="29" xfId="0" applyFont="1" applyFill="1" applyBorder="1" applyAlignment="1">
      <alignment horizontal="left" vertical="top" wrapText="1"/>
    </xf>
    <xf numFmtId="0" fontId="43" fillId="46" borderId="0" xfId="0" applyFont="1" applyFill="1" applyAlignment="1">
      <alignment horizontal="left" vertical="top" wrapText="1"/>
    </xf>
    <xf numFmtId="0" fontId="43" fillId="46" borderId="29" xfId="0" applyFont="1" applyFill="1" applyBorder="1" applyAlignment="1">
      <alignment horizontal="left" vertical="top" wrapText="1"/>
    </xf>
    <xf numFmtId="0" fontId="4" fillId="46" borderId="36" xfId="0" applyFont="1" applyFill="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1" fillId="46" borderId="2" xfId="0" applyFont="1" applyFill="1" applyBorder="1" applyAlignment="1">
      <alignment horizontal="left" vertical="top" wrapText="1"/>
    </xf>
    <xf numFmtId="0" fontId="1" fillId="46" borderId="3" xfId="0" applyFont="1" applyFill="1" applyBorder="1" applyAlignment="1">
      <alignment horizontal="left" vertical="top" wrapText="1"/>
    </xf>
    <xf numFmtId="0" fontId="1" fillId="2" borderId="16" xfId="0" applyFont="1" applyFill="1" applyBorder="1" applyAlignment="1" applyProtection="1">
      <alignment vertical="center" wrapText="1"/>
      <protection locked="0"/>
    </xf>
    <xf numFmtId="0" fontId="66" fillId="47" borderId="1" xfId="0" applyFont="1" applyFill="1" applyBorder="1" applyAlignment="1">
      <alignment horizontal="left" vertical="top" wrapText="1"/>
    </xf>
    <xf numFmtId="0" fontId="26" fillId="46" borderId="2" xfId="0" applyFont="1" applyFill="1" applyBorder="1" applyAlignment="1">
      <alignment horizontal="left" vertical="top" wrapText="1"/>
    </xf>
    <xf numFmtId="0" fontId="26" fillId="46" borderId="3" xfId="0" applyFont="1" applyFill="1" applyBorder="1" applyAlignment="1">
      <alignment horizontal="left" vertical="top" wrapText="1"/>
    </xf>
    <xf numFmtId="0" fontId="1" fillId="46" borderId="0" xfId="0" applyFont="1" applyFill="1" applyAlignment="1">
      <alignment horizontal="left" vertical="top"/>
    </xf>
    <xf numFmtId="0" fontId="26" fillId="46" borderId="0" xfId="0" applyFont="1" applyFill="1" applyAlignment="1">
      <alignment vertical="top" wrapText="1"/>
    </xf>
    <xf numFmtId="0" fontId="22" fillId="46" borderId="0" xfId="0" applyFont="1" applyFill="1" applyAlignment="1">
      <alignment vertical="top" wrapText="1"/>
    </xf>
    <xf numFmtId="0" fontId="22" fillId="46" borderId="29" xfId="0" applyFont="1" applyFill="1" applyBorder="1" applyAlignment="1">
      <alignment vertical="top" wrapText="1"/>
    </xf>
    <xf numFmtId="0" fontId="1" fillId="46" borderId="16" xfId="0" applyFont="1" applyFill="1" applyBorder="1" applyAlignment="1">
      <alignment horizontal="left" vertical="top" wrapText="1"/>
    </xf>
    <xf numFmtId="0" fontId="1" fillId="26" borderId="29" xfId="0" applyFont="1" applyFill="1" applyBorder="1" applyAlignment="1">
      <alignment horizontal="left" vertical="top" wrapText="1"/>
    </xf>
    <xf numFmtId="0" fontId="26" fillId="26" borderId="2" xfId="0" applyFont="1" applyFill="1" applyBorder="1" applyAlignment="1">
      <alignment horizontal="left" vertical="top" wrapText="1"/>
    </xf>
    <xf numFmtId="0" fontId="26" fillId="26" borderId="3" xfId="0" applyFont="1" applyFill="1" applyBorder="1" applyAlignment="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36" borderId="29" xfId="0" applyFont="1" applyFill="1" applyBorder="1" applyAlignment="1">
      <alignment vertical="top" wrapText="1"/>
    </xf>
    <xf numFmtId="0" fontId="4" fillId="36" borderId="0" xfId="0" applyFont="1" applyFill="1" applyAlignment="1">
      <alignment horizontal="left" vertical="top" wrapText="1"/>
    </xf>
    <xf numFmtId="0" fontId="1" fillId="36" borderId="0" xfId="0" applyFont="1" applyFill="1" applyAlignment="1">
      <alignment horizontal="left" vertical="top" wrapText="1"/>
    </xf>
    <xf numFmtId="0" fontId="1" fillId="36" borderId="29" xfId="0" applyFont="1" applyFill="1" applyBorder="1" applyAlignment="1">
      <alignment horizontal="left" vertical="top" wrapText="1"/>
    </xf>
    <xf numFmtId="0" fontId="26" fillId="26" borderId="29" xfId="0" applyFont="1" applyFill="1" applyBorder="1" applyAlignment="1">
      <alignment horizontal="left" vertical="top" wrapText="1"/>
    </xf>
    <xf numFmtId="0" fontId="1" fillId="46" borderId="13" xfId="0" applyFont="1" applyFill="1" applyBorder="1" applyAlignment="1">
      <alignment horizontal="left" vertical="top" wrapText="1"/>
    </xf>
    <xf numFmtId="0" fontId="1" fillId="46" borderId="28" xfId="0" applyFont="1" applyFill="1" applyBorder="1" applyAlignment="1">
      <alignment horizontal="left" vertical="top" wrapText="1"/>
    </xf>
    <xf numFmtId="0" fontId="27" fillId="36" borderId="85" xfId="0" applyFont="1" applyFill="1" applyBorder="1" applyAlignment="1">
      <alignment vertical="center" wrapText="1"/>
    </xf>
    <xf numFmtId="0" fontId="22" fillId="36" borderId="85" xfId="0" applyFont="1" applyFill="1" applyBorder="1" applyAlignment="1">
      <alignment vertical="center" wrapText="1"/>
    </xf>
    <xf numFmtId="0" fontId="36" fillId="29" borderId="44" xfId="0" applyFont="1" applyFill="1" applyBorder="1" applyAlignment="1">
      <alignment vertical="center" wrapText="1"/>
    </xf>
    <xf numFmtId="0" fontId="22" fillId="0" borderId="68" xfId="0" applyFont="1" applyBorder="1" applyAlignment="1">
      <alignment vertical="center" wrapText="1"/>
    </xf>
    <xf numFmtId="0" fontId="22" fillId="0" borderId="46" xfId="0" applyFont="1" applyBorder="1" applyAlignment="1">
      <alignment vertical="center" wrapText="1"/>
    </xf>
    <xf numFmtId="0" fontId="26" fillId="36" borderId="86" xfId="0" applyFont="1" applyFill="1" applyBorder="1" applyAlignment="1">
      <alignment vertical="top" wrapText="1"/>
    </xf>
    <xf numFmtId="0" fontId="22" fillId="36" borderId="86" xfId="0" applyFont="1" applyFill="1" applyBorder="1" applyAlignment="1">
      <alignment vertical="top" wrapText="1"/>
    </xf>
    <xf numFmtId="0" fontId="22" fillId="36" borderId="87" xfId="0" applyFont="1" applyFill="1" applyBorder="1" applyAlignment="1">
      <alignment vertical="top" wrapText="1"/>
    </xf>
    <xf numFmtId="0" fontId="4" fillId="26" borderId="29" xfId="0" applyFont="1" applyFill="1" applyBorder="1" applyAlignment="1">
      <alignment vertical="top" wrapText="1"/>
    </xf>
    <xf numFmtId="0" fontId="4" fillId="46" borderId="0" xfId="0" applyFont="1" applyFill="1" applyAlignment="1">
      <alignment horizontal="left" vertical="top" wrapText="1"/>
    </xf>
    <xf numFmtId="0" fontId="4" fillId="46" borderId="29" xfId="0" applyFont="1" applyFill="1" applyBorder="1" applyAlignment="1">
      <alignment horizontal="left" vertical="top" wrapText="1"/>
    </xf>
    <xf numFmtId="0" fontId="29" fillId="46" borderId="0" xfId="0" applyFont="1" applyFill="1" applyAlignment="1">
      <alignment vertical="top" wrapText="1"/>
    </xf>
    <xf numFmtId="0" fontId="42" fillId="46" borderId="0" xfId="0" applyFont="1" applyFill="1" applyAlignment="1">
      <alignment vertical="top" wrapText="1"/>
    </xf>
    <xf numFmtId="0" fontId="42" fillId="46" borderId="29" xfId="0" applyFont="1" applyFill="1" applyBorder="1" applyAlignment="1">
      <alignment vertical="top" wrapText="1"/>
    </xf>
    <xf numFmtId="0" fontId="26" fillId="46" borderId="29" xfId="0" applyFont="1" applyFill="1" applyBorder="1" applyAlignment="1">
      <alignment vertical="top" wrapText="1"/>
    </xf>
    <xf numFmtId="0" fontId="43" fillId="26" borderId="29" xfId="0" applyFont="1" applyFill="1" applyBorder="1" applyAlignment="1">
      <alignment horizontal="left" vertical="top" wrapText="1"/>
    </xf>
    <xf numFmtId="0" fontId="27" fillId="46" borderId="0" xfId="0" applyFont="1" applyFill="1" applyAlignment="1">
      <alignment vertical="top" wrapText="1"/>
    </xf>
    <xf numFmtId="0" fontId="0" fillId="46" borderId="0" xfId="0" applyFill="1" applyAlignment="1">
      <alignment vertical="top" wrapText="1"/>
    </xf>
    <xf numFmtId="0" fontId="0" fillId="46" borderId="29" xfId="0" applyFill="1" applyBorder="1" applyAlignment="1">
      <alignment vertical="top" wrapText="1"/>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43" fillId="26" borderId="0" xfId="0" applyFont="1" applyFill="1" applyAlignment="1">
      <alignment horizontal="left" vertical="top"/>
    </xf>
    <xf numFmtId="0" fontId="43" fillId="26" borderId="29" xfId="0" applyFont="1" applyFill="1" applyBorder="1" applyAlignment="1">
      <alignment horizontal="left" vertical="top"/>
    </xf>
    <xf numFmtId="0" fontId="4" fillId="46" borderId="0" xfId="0" applyFont="1" applyFill="1" applyAlignment="1">
      <alignment vertical="top" wrapText="1"/>
    </xf>
    <xf numFmtId="0" fontId="4" fillId="46" borderId="29" xfId="0" applyFont="1" applyFill="1" applyBorder="1" applyAlignment="1">
      <alignment vertical="top" wrapText="1"/>
    </xf>
    <xf numFmtId="0" fontId="26" fillId="36" borderId="37" xfId="0" applyFont="1" applyFill="1" applyBorder="1" applyAlignment="1">
      <alignment vertical="top" wrapText="1"/>
    </xf>
    <xf numFmtId="0" fontId="1" fillId="36" borderId="37" xfId="0" applyFont="1" applyFill="1" applyBorder="1" applyAlignment="1">
      <alignment vertical="top" wrapText="1"/>
    </xf>
    <xf numFmtId="0" fontId="1" fillId="36" borderId="40" xfId="0" applyFont="1" applyFill="1" applyBorder="1" applyAlignment="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Alignment="1">
      <alignment vertical="top" wrapText="1"/>
    </xf>
    <xf numFmtId="0" fontId="43" fillId="26" borderId="29" xfId="0" applyFont="1" applyFill="1" applyBorder="1" applyAlignment="1">
      <alignment vertical="top" wrapText="1"/>
    </xf>
    <xf numFmtId="0" fontId="22" fillId="0" borderId="29" xfId="0" applyFont="1" applyBorder="1" applyAlignment="1">
      <alignment vertical="top" wrapText="1"/>
    </xf>
    <xf numFmtId="0" fontId="4" fillId="26" borderId="29" xfId="0" applyFont="1" applyFill="1" applyBorder="1" applyAlignment="1">
      <alignment horizontal="left" vertical="top" wrapText="1"/>
    </xf>
    <xf numFmtId="0" fontId="29" fillId="26" borderId="29" xfId="0" applyFont="1" applyFill="1" applyBorder="1" applyAlignment="1">
      <alignment vertical="top" wrapText="1"/>
    </xf>
    <xf numFmtId="0" fontId="1" fillId="46" borderId="0" xfId="0" applyFont="1" applyFill="1" applyAlignment="1">
      <alignment vertical="top" wrapText="1"/>
    </xf>
    <xf numFmtId="0" fontId="1" fillId="46" borderId="29" xfId="0" applyFont="1" applyFill="1" applyBorder="1" applyAlignment="1">
      <alignment vertical="top" wrapText="1"/>
    </xf>
    <xf numFmtId="0" fontId="26" fillId="26" borderId="29" xfId="0" applyFont="1" applyFill="1" applyBorder="1" applyAlignment="1">
      <alignment vertical="top" wrapText="1"/>
    </xf>
    <xf numFmtId="0" fontId="26" fillId="46" borderId="29" xfId="0" applyFont="1" applyFill="1" applyBorder="1" applyAlignment="1">
      <alignment horizontal="left" vertical="top" wrapText="1"/>
    </xf>
    <xf numFmtId="0" fontId="29" fillId="36" borderId="0" xfId="0" applyFont="1" applyFill="1" applyAlignment="1">
      <alignment vertical="top" wrapText="1"/>
    </xf>
    <xf numFmtId="0" fontId="42" fillId="36" borderId="0" xfId="0" applyFont="1" applyFill="1" applyAlignment="1">
      <alignment vertical="top" wrapText="1"/>
    </xf>
    <xf numFmtId="0" fontId="42" fillId="36" borderId="29" xfId="0" applyFont="1" applyFill="1" applyBorder="1" applyAlignment="1">
      <alignment vertical="top" wrapText="1"/>
    </xf>
    <xf numFmtId="0" fontId="22" fillId="36" borderId="29" xfId="0" applyFont="1" applyFill="1" applyBorder="1" applyAlignment="1">
      <alignment vertical="top" wrapText="1"/>
    </xf>
    <xf numFmtId="0" fontId="42" fillId="0" borderId="29" xfId="0" applyFont="1" applyBorder="1" applyAlignment="1">
      <alignment vertical="top" wrapText="1"/>
    </xf>
    <xf numFmtId="0" fontId="26" fillId="36" borderId="29" xfId="0" applyFont="1" applyFill="1" applyBorder="1" applyAlignment="1">
      <alignment vertical="top" wrapText="1"/>
    </xf>
    <xf numFmtId="0" fontId="40" fillId="33" borderId="58" xfId="0" applyFont="1" applyFill="1" applyBorder="1" applyAlignment="1">
      <alignment horizontal="center" vertical="top" wrapText="1"/>
    </xf>
    <xf numFmtId="0" fontId="32" fillId="26" borderId="0" xfId="0" applyFont="1" applyFill="1" applyAlignment="1">
      <alignment vertical="top" wrapText="1"/>
    </xf>
    <xf numFmtId="0" fontId="40" fillId="33" borderId="57" xfId="0" applyFont="1" applyFill="1" applyBorder="1" applyAlignment="1">
      <alignment horizontal="center" vertical="top" wrapText="1"/>
    </xf>
    <xf numFmtId="0" fontId="37" fillId="47" borderId="56" xfId="0" applyFont="1" applyFill="1" applyBorder="1" applyAlignment="1">
      <alignment horizontal="left" vertical="top" wrapText="1"/>
    </xf>
    <xf numFmtId="0" fontId="40" fillId="33" borderId="56" xfId="0" applyFont="1" applyFill="1" applyBorder="1" applyAlignment="1">
      <alignment horizontal="center" vertical="top" wrapText="1"/>
    </xf>
    <xf numFmtId="0" fontId="40" fillId="33" borderId="51" xfId="0" applyFont="1" applyFill="1" applyBorder="1" applyAlignment="1">
      <alignment horizontal="center" vertical="top" wrapText="1"/>
    </xf>
    <xf numFmtId="0" fontId="40" fillId="33" borderId="55" xfId="0" applyFont="1" applyFill="1" applyBorder="1" applyAlignment="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lignment horizontal="center"/>
    </xf>
    <xf numFmtId="0" fontId="40" fillId="33" borderId="50" xfId="0" applyFont="1" applyFill="1" applyBorder="1" applyAlignment="1">
      <alignment horizontal="center"/>
    </xf>
    <xf numFmtId="0" fontId="68" fillId="49" borderId="0" xfId="0" quotePrefix="1" applyFont="1" applyFill="1" applyAlignment="1">
      <alignment horizontal="left" vertical="center" wrapText="1"/>
    </xf>
    <xf numFmtId="0" fontId="1" fillId="36" borderId="0" xfId="0" applyFont="1" applyFill="1" applyAlignment="1">
      <alignment horizontal="left" vertical="top"/>
    </xf>
    <xf numFmtId="0" fontId="22" fillId="47" borderId="0" xfId="0" applyFont="1" applyFill="1" applyAlignment="1">
      <alignment horizontal="center" vertical="top" wrapText="1"/>
    </xf>
    <xf numFmtId="0" fontId="69" fillId="47" borderId="55" xfId="0" applyFont="1" applyFill="1" applyBorder="1" applyAlignment="1">
      <alignment horizontal="left" wrapText="1"/>
    </xf>
    <xf numFmtId="0" fontId="69" fillId="47" borderId="56" xfId="0" applyFont="1" applyFill="1" applyBorder="1" applyAlignment="1">
      <alignment horizontal="left" wrapText="1"/>
    </xf>
    <xf numFmtId="0" fontId="4" fillId="36" borderId="0" xfId="0" applyFont="1" applyFill="1" applyAlignment="1">
      <alignment vertical="top" wrapText="1"/>
    </xf>
    <xf numFmtId="0" fontId="4" fillId="36" borderId="29" xfId="0" applyFont="1" applyFill="1" applyBorder="1" applyAlignment="1">
      <alignment vertical="top" wrapText="1"/>
    </xf>
    <xf numFmtId="0" fontId="29" fillId="36" borderId="29" xfId="0" applyFont="1" applyFill="1" applyBorder="1" applyAlignment="1">
      <alignment vertical="top" wrapText="1"/>
    </xf>
    <xf numFmtId="0" fontId="26" fillId="36" borderId="2" xfId="0" applyFont="1" applyFill="1" applyBorder="1" applyAlignment="1">
      <alignment horizontal="left" vertical="top" wrapText="1"/>
    </xf>
    <xf numFmtId="0" fontId="26" fillId="36" borderId="3" xfId="0" applyFont="1" applyFill="1" applyBorder="1" applyAlignment="1">
      <alignment horizontal="left" vertical="top" wrapText="1"/>
    </xf>
    <xf numFmtId="0" fontId="27" fillId="26" borderId="85" xfId="0" applyFont="1" applyFill="1" applyBorder="1" applyAlignment="1">
      <alignment vertical="top" wrapText="1"/>
    </xf>
    <xf numFmtId="0" fontId="22" fillId="0" borderId="85" xfId="0" applyFont="1" applyBorder="1" applyAlignment="1">
      <alignment vertical="top" wrapText="1"/>
    </xf>
    <xf numFmtId="0" fontId="22" fillId="0" borderId="94" xfId="0" applyFont="1" applyBorder="1" applyAlignment="1">
      <alignment vertical="top" wrapText="1"/>
    </xf>
    <xf numFmtId="0" fontId="36" fillId="29" borderId="95" xfId="0" applyFont="1" applyFill="1" applyBorder="1" applyAlignment="1">
      <alignment vertical="top" shrinkToFit="1"/>
    </xf>
    <xf numFmtId="0" fontId="0" fillId="0" borderId="96" xfId="0" applyBorder="1" applyAlignment="1">
      <alignment vertical="top" shrinkToFit="1"/>
    </xf>
    <xf numFmtId="0" fontId="0" fillId="0" borderId="97" xfId="0" applyBorder="1" applyAlignment="1">
      <alignment vertical="top" shrinkToFit="1"/>
    </xf>
    <xf numFmtId="0" fontId="36" fillId="29" borderId="44" xfId="0" applyFont="1" applyFill="1" applyBorder="1" applyAlignment="1">
      <alignment horizontal="center"/>
    </xf>
    <xf numFmtId="0" fontId="36" fillId="29" borderId="46" xfId="0" applyFont="1" applyFill="1" applyBorder="1" applyAlignment="1">
      <alignment horizontal="center"/>
    </xf>
    <xf numFmtId="0" fontId="1" fillId="47" borderId="98" xfId="0" applyFont="1" applyFill="1" applyBorder="1" applyAlignment="1">
      <alignment horizontal="left" vertical="top"/>
    </xf>
    <xf numFmtId="0" fontId="1" fillId="47" borderId="99" xfId="0" applyFont="1" applyFill="1" applyBorder="1" applyAlignment="1">
      <alignment horizontal="left" vertical="top"/>
    </xf>
    <xf numFmtId="0" fontId="1" fillId="47" borderId="86" xfId="0" applyFont="1" applyFill="1" applyBorder="1" applyAlignment="1">
      <alignment horizontal="left" vertical="top"/>
    </xf>
    <xf numFmtId="0" fontId="1" fillId="47" borderId="87" xfId="0" applyFont="1" applyFill="1" applyBorder="1" applyAlignment="1">
      <alignment horizontal="left" vertical="top"/>
    </xf>
    <xf numFmtId="0" fontId="38" fillId="47" borderId="0" xfId="87" applyFont="1" applyFill="1" applyBorder="1" applyAlignment="1" applyProtection="1">
      <alignment horizontal="left" vertical="top" wrapText="1"/>
    </xf>
    <xf numFmtId="0" fontId="29" fillId="26" borderId="13" xfId="0" applyFont="1" applyFill="1" applyBorder="1" applyAlignment="1">
      <alignment vertical="top" wrapText="1"/>
    </xf>
    <xf numFmtId="0" fontId="29" fillId="26" borderId="28" xfId="0" applyFont="1" applyFill="1" applyBorder="1" applyAlignment="1">
      <alignment vertical="top" wrapText="1"/>
    </xf>
    <xf numFmtId="0" fontId="1" fillId="46" borderId="19" xfId="0" applyFont="1" applyFill="1" applyBorder="1" applyAlignment="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7" borderId="32" xfId="0" applyFont="1" applyFill="1" applyBorder="1" applyAlignment="1" applyProtection="1">
      <alignment horizontal="left" vertical="top" wrapText="1"/>
      <protection locked="0"/>
    </xf>
    <xf numFmtId="0" fontId="1" fillId="27" borderId="28" xfId="0" applyFont="1" applyFill="1" applyBorder="1" applyAlignment="1" applyProtection="1">
      <alignment horizontal="left" vertical="top" wrapText="1"/>
      <protection locked="0"/>
    </xf>
    <xf numFmtId="0" fontId="69" fillId="47" borderId="55" xfId="0" applyFont="1" applyFill="1" applyBorder="1" applyAlignment="1">
      <alignment horizontal="left"/>
    </xf>
    <xf numFmtId="0" fontId="69" fillId="47" borderId="56" xfId="0" applyFont="1" applyFill="1" applyBorder="1" applyAlignment="1">
      <alignment horizontal="left"/>
    </xf>
    <xf numFmtId="0" fontId="38" fillId="33" borderId="0" xfId="87" applyFont="1" applyFill="1" applyAlignment="1" applyProtection="1">
      <alignment vertical="top" wrapText="1"/>
    </xf>
    <xf numFmtId="0" fontId="4" fillId="36" borderId="29" xfId="0" applyFont="1" applyFill="1" applyBorder="1" applyAlignment="1">
      <alignment horizontal="left" vertical="top" wrapText="1"/>
    </xf>
    <xf numFmtId="0" fontId="64" fillId="47" borderId="1" xfId="105" applyFont="1" applyFill="1" applyBorder="1" applyAlignment="1">
      <alignment vertical="top" wrapText="1"/>
    </xf>
    <xf numFmtId="0" fontId="64" fillId="47" borderId="2" xfId="105" applyFont="1" applyFill="1" applyBorder="1" applyAlignment="1">
      <alignment vertical="top" wrapText="1"/>
    </xf>
    <xf numFmtId="0" fontId="64" fillId="47" borderId="3" xfId="105" applyFont="1" applyFill="1" applyBorder="1" applyAlignment="1">
      <alignment vertical="top" wrapText="1"/>
    </xf>
    <xf numFmtId="0" fontId="26" fillId="26" borderId="13" xfId="105" applyFont="1" applyFill="1" applyBorder="1" applyAlignment="1">
      <alignment vertical="top" wrapText="1"/>
    </xf>
    <xf numFmtId="0" fontId="63" fillId="0" borderId="13" xfId="105" applyBorder="1" applyAlignment="1">
      <alignment vertical="top" wrapText="1"/>
    </xf>
    <xf numFmtId="0" fontId="4" fillId="26" borderId="0" xfId="105" applyFont="1" applyFill="1" applyAlignment="1">
      <alignment vertical="top" wrapText="1"/>
    </xf>
    <xf numFmtId="0" fontId="63" fillId="0" borderId="0" xfId="105" applyAlignment="1">
      <alignment vertical="top" wrapText="1"/>
    </xf>
    <xf numFmtId="0" fontId="66" fillId="47" borderId="16" xfId="0" applyFont="1" applyFill="1" applyBorder="1" applyAlignment="1">
      <alignment horizontal="left" vertical="top" wrapText="1"/>
    </xf>
    <xf numFmtId="0" fontId="26" fillId="26" borderId="0" xfId="105" applyFont="1" applyFill="1" applyAlignment="1">
      <alignment vertical="top" wrapText="1"/>
    </xf>
    <xf numFmtId="0" fontId="24" fillId="25" borderId="0" xfId="105" applyFont="1" applyFill="1" applyAlignment="1">
      <alignment vertical="top" wrapText="1"/>
    </xf>
    <xf numFmtId="0" fontId="4" fillId="26" borderId="29" xfId="105" applyFont="1" applyFill="1" applyBorder="1" applyAlignment="1">
      <alignment vertical="top" wrapText="1"/>
    </xf>
    <xf numFmtId="0" fontId="36" fillId="29" borderId="1" xfId="105" applyFont="1" applyFill="1" applyBorder="1" applyAlignment="1">
      <alignment horizontal="left"/>
    </xf>
    <xf numFmtId="0" fontId="36" fillId="29" borderId="2" xfId="105" applyFont="1" applyFill="1" applyBorder="1" applyAlignment="1">
      <alignment horizontal="left"/>
    </xf>
    <xf numFmtId="0" fontId="36" fillId="29" borderId="3" xfId="105" applyFont="1" applyFill="1" applyBorder="1" applyAlignment="1">
      <alignment horizontal="left"/>
    </xf>
    <xf numFmtId="0" fontId="1" fillId="26" borderId="2" xfId="105" applyFont="1" applyFill="1" applyBorder="1" applyAlignment="1">
      <alignment horizontal="left" vertical="top" wrapText="1"/>
    </xf>
    <xf numFmtId="0" fontId="1" fillId="26" borderId="3" xfId="105" applyFont="1" applyFill="1" applyBorder="1" applyAlignment="1">
      <alignment horizontal="left" vertical="top" wrapText="1"/>
    </xf>
    <xf numFmtId="0" fontId="4" fillId="26" borderId="13" xfId="105" applyFont="1" applyFill="1" applyBorder="1" applyAlignment="1">
      <alignment vertical="center" wrapText="1"/>
    </xf>
    <xf numFmtId="0" fontId="27" fillId="26" borderId="0" xfId="105" applyFont="1" applyFill="1" applyAlignment="1">
      <alignment vertical="top" wrapText="1"/>
    </xf>
    <xf numFmtId="0" fontId="1" fillId="26" borderId="2" xfId="105" applyFont="1" applyFill="1" applyBorder="1" applyAlignment="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lignment horizontal="center" vertical="top" wrapText="1"/>
    </xf>
    <xf numFmtId="0" fontId="63" fillId="47" borderId="58" xfId="105" applyFill="1" applyBorder="1" applyAlignment="1">
      <alignment horizontal="center" vertical="top" wrapText="1"/>
    </xf>
    <xf numFmtId="0" fontId="23" fillId="26" borderId="0" xfId="105" applyFont="1" applyFill="1" applyAlignment="1">
      <alignment vertical="top" wrapText="1"/>
    </xf>
    <xf numFmtId="0" fontId="4" fillId="47" borderId="41" xfId="105" applyFont="1" applyFill="1" applyBorder="1" applyAlignment="1">
      <alignment horizontal="center" vertical="center" wrapText="1"/>
    </xf>
    <xf numFmtId="0" fontId="1" fillId="47" borderId="42" xfId="105" applyFont="1" applyFill="1" applyBorder="1" applyAlignment="1">
      <alignment horizontal="center" vertical="center" wrapText="1"/>
    </xf>
    <xf numFmtId="0" fontId="1" fillId="47" borderId="43" xfId="105" applyFont="1" applyFill="1" applyBorder="1" applyAlignment="1">
      <alignment horizontal="center" vertical="center" wrapText="1"/>
    </xf>
    <xf numFmtId="0" fontId="63" fillId="47" borderId="47" xfId="105" applyFill="1" applyBorder="1" applyAlignment="1">
      <alignment horizontal="center" vertical="center" wrapText="1"/>
    </xf>
    <xf numFmtId="0" fontId="63" fillId="47" borderId="0" xfId="105" applyFill="1" applyAlignment="1">
      <alignment horizontal="center" vertical="center" wrapText="1"/>
    </xf>
    <xf numFmtId="0" fontId="63" fillId="47" borderId="48" xfId="105" applyFill="1" applyBorder="1" applyAlignment="1">
      <alignment horizontal="center" vertical="center" wrapText="1"/>
    </xf>
    <xf numFmtId="0" fontId="63" fillId="47" borderId="52" xfId="105" applyFill="1" applyBorder="1" applyAlignment="1">
      <alignment horizontal="center" vertical="center" wrapText="1"/>
    </xf>
    <xf numFmtId="0" fontId="63" fillId="47" borderId="53" xfId="105" applyFill="1" applyBorder="1" applyAlignment="1">
      <alignment horizontal="center" vertical="center" wrapText="1"/>
    </xf>
    <xf numFmtId="0" fontId="63" fillId="47" borderId="54" xfId="105" applyFill="1" applyBorder="1" applyAlignment="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4" xfId="0" applyFont="1" applyFill="1" applyBorder="1" applyAlignment="1">
      <alignment horizontal="center" vertical="center" wrapText="1"/>
    </xf>
    <xf numFmtId="0" fontId="1" fillId="47" borderId="85" xfId="0" applyFont="1" applyFill="1" applyBorder="1" applyAlignment="1">
      <alignment horizontal="center" vertical="center" wrapText="1"/>
    </xf>
    <xf numFmtId="0" fontId="0" fillId="47" borderId="47" xfId="0" applyFill="1" applyBorder="1" applyAlignment="1">
      <alignment horizontal="center" vertical="center" wrapText="1"/>
    </xf>
    <xf numFmtId="0" fontId="0" fillId="47" borderId="0" xfId="0" applyFill="1" applyAlignment="1">
      <alignment horizontal="center" vertical="center" wrapText="1"/>
    </xf>
    <xf numFmtId="0" fontId="0" fillId="47" borderId="48" xfId="0" applyFill="1" applyBorder="1" applyAlignment="1">
      <alignment horizontal="center" vertical="center" wrapText="1"/>
    </xf>
    <xf numFmtId="0" fontId="0" fillId="47" borderId="52" xfId="0" applyFill="1" applyBorder="1" applyAlignment="1">
      <alignment horizontal="center" vertical="center" wrapText="1"/>
    </xf>
    <xf numFmtId="0" fontId="0" fillId="47" borderId="86" xfId="0" applyFill="1" applyBorder="1" applyAlignment="1">
      <alignment horizontal="center" vertical="center" wrapText="1"/>
    </xf>
    <xf numFmtId="0" fontId="0" fillId="47" borderId="87" xfId="0" applyFill="1" applyBorder="1" applyAlignment="1">
      <alignment horizontal="center" vertical="center" wrapText="1"/>
    </xf>
    <xf numFmtId="0" fontId="0" fillId="47" borderId="0" xfId="0" applyFill="1" applyAlignment="1">
      <alignment horizontal="center"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Alignment="1">
      <alignment vertical="top" wrapText="1"/>
    </xf>
    <xf numFmtId="0" fontId="27" fillId="26" borderId="0" xfId="0" applyFont="1" applyFill="1" applyAlignment="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cellXfs>
  <cellStyles count="107">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Check Cell" xfId="54" xr:uid="{00000000-0005-0000-0000-000041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Hyperlänk" xfId="87" builtinId="8"/>
    <cellStyle name="Input" xfId="65" xr:uid="{00000000-0005-0000-0000-00004C000000}"/>
    <cellStyle name="Linked Cell" xfId="66" xr:uid="{00000000-0005-0000-0000-00004E000000}"/>
    <cellStyle name="Neutral 2" xfId="67" xr:uid="{00000000-0005-0000-0000-00004F000000}"/>
    <cellStyle name="Normal" xfId="0" builtinId="0"/>
    <cellStyle name="Note" xfId="68" xr:uid="{00000000-0005-0000-0000-000050000000}"/>
    <cellStyle name="Note 2" xfId="84" xr:uid="{00000000-0005-0000-0000-000051000000}"/>
    <cellStyle name="Notiz 2" xfId="69" xr:uid="{00000000-0005-0000-0000-000052000000}"/>
    <cellStyle name="Output" xfId="70" xr:uid="{00000000-0005-0000-0000-000053000000}"/>
    <cellStyle name="Prozent 2" xfId="71" xr:uid="{00000000-0005-0000-0000-000054000000}"/>
    <cellStyle name="Prozent 2 2" xfId="101" xr:uid="{00000000-0005-0000-0000-000055000000}"/>
    <cellStyle name="Prozent 3" xfId="85" xr:uid="{00000000-0005-0000-0000-000056000000}"/>
    <cellStyle name="Schlecht 2" xfId="72" xr:uid="{00000000-0005-0000-0000-000057000000}"/>
    <cellStyle name="Standard 2" xfId="1" xr:uid="{00000000-0005-0000-0000-000059000000}"/>
    <cellStyle name="Standard 3" xfId="86" xr:uid="{00000000-0005-0000-0000-00005A000000}"/>
    <cellStyle name="Standard 3 2" xfId="102" xr:uid="{00000000-0005-0000-0000-00005B000000}"/>
    <cellStyle name="Standard 4" xfId="104" xr:uid="{00000000-0005-0000-0000-00005C000000}"/>
    <cellStyle name="Standard 5" xfId="105" xr:uid="{00000000-0005-0000-0000-00005D000000}"/>
    <cellStyle name="Standard_Outline NIMs template 10-09-30" xfId="106" xr:uid="{00000000-0005-0000-0000-00005E000000}"/>
    <cellStyle name="Title" xfId="73" xr:uid="{00000000-0005-0000-0000-00005F000000}"/>
    <cellStyle name="Total" xfId="74" xr:uid="{00000000-0005-0000-0000-000060000000}"/>
    <cellStyle name="Verknüpfte Zelle 2" xfId="80" xr:uid="{00000000-0005-0000-0000-000066000000}"/>
    <cellStyle name="Warnender Text 2" xfId="81" xr:uid="{00000000-0005-0000-0000-000067000000}"/>
    <cellStyle name="Warning Text" xfId="82" xr:uid="{00000000-0005-0000-0000-000068000000}"/>
    <cellStyle name="Überschrift 1 2" xfId="76" xr:uid="{00000000-0005-0000-0000-000061000000}"/>
    <cellStyle name="Überschrift 2 2" xfId="77" xr:uid="{00000000-0005-0000-0000-000062000000}"/>
    <cellStyle name="Überschrift 3 2" xfId="78" xr:uid="{00000000-0005-0000-0000-000063000000}"/>
    <cellStyle name="Überschrift 4 2" xfId="79" xr:uid="{00000000-0005-0000-0000-000064000000}"/>
    <cellStyle name="Überschrift 5" xfId="75" xr:uid="{00000000-0005-0000-0000-000065000000}"/>
    <cellStyle name="Zelle überprüfen 2" xfId="83" xr:uid="{00000000-0005-0000-0000-000069000000}"/>
    <cellStyle name="Обычный_CRF2002 (1)" xfId="103" xr:uid="{00000000-0005-0000-0000-00006A000000}"/>
  </cellStyles>
  <dxfs count="238">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auto="1"/>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0"/>
        </patternFill>
      </fill>
    </dxf>
    <dxf>
      <fill>
        <patternFill>
          <bgColor indexed="10"/>
        </patternFill>
      </fill>
    </dxf>
    <dxf>
      <fill>
        <patternFill>
          <bgColor indexed="13"/>
        </patternFill>
      </fill>
    </dxf>
    <dxf>
      <fill>
        <patternFill patternType="lightUp">
          <fgColor indexed="64"/>
          <bgColor indexed="9"/>
        </patternFill>
      </fill>
    </dxf>
    <dxf>
      <fill>
        <patternFill>
          <bgColor indexed="26"/>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urvardsverket.se/vagledning-och-stod/utslappshandel/stationara-anlaggningar/lamna-in-handlingar/"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mailto:EUETS@naturvardsverket.se" TargetMode="External"/><Relationship Id="rId12"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11" Type="http://schemas.openxmlformats.org/officeDocument/2006/relationships/hyperlink" Target="https://climate.ec.europa.eu/document/download/91ac02da-9b82-4b08-9d8a-9ebf4aa31638_en?filename=5_gd5_mnr_guidance_for_far_en.pdf" TargetMode="External"/><Relationship Id="rId5" Type="http://schemas.openxmlformats.org/officeDocument/2006/relationships/hyperlink" Target="https://ec.europa.eu/info/law/better-regulation/initiatives/ares-2018-5486983_en" TargetMode="External"/><Relationship Id="rId10" Type="http://schemas.openxmlformats.org/officeDocument/2006/relationships/hyperlink" Target="https://www.naturvardsverket.se/vagledning-och-stod/utslappshandel/stationara-anlaggningar/tilldelning-av-utslappsratter/overvakningsmetodplaner/" TargetMode="External"/><Relationship Id="rId4" Type="http://schemas.openxmlformats.org/officeDocument/2006/relationships/hyperlink" Target="https://eur-lex.europa.eu/eli/dir/2003/87/2023-06-05" TargetMode="External"/><Relationship Id="rId9" Type="http://schemas.openxmlformats.org/officeDocument/2006/relationships/hyperlink" Target="https://www.naturvardsverket.se/vagledning-och-stod/utslappshandel/stationara-anlaggningar/tilldelning-av-utslappsratter/ansoka-om-gratis-tilldeln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utslappshandel.se/Utslappshandel/topmeny/om-utslappshandel/Information-om-kommande-handelsperiod-2021-2030/" TargetMode="External"/><Relationship Id="rId1" Type="http://schemas.openxmlformats.org/officeDocument/2006/relationships/hyperlink" Target="http://www.naturvardsverket.se/Stod-i-miljoarbetet/E-tjanster/ETS-portale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60"/>
  <sheetViews>
    <sheetView workbookViewId="0">
      <pane ySplit="3" topLeftCell="A13" activePane="bottomLeft" state="frozen"/>
      <selection pane="bottomLeft" activeCell="P30" sqref="P30"/>
    </sheetView>
  </sheetViews>
  <sheetFormatPr defaultColWidth="9.109375" defaultRowHeight="13.2" x14ac:dyDescent="0.25"/>
  <cols>
    <col min="1" max="3" width="4.6640625" style="72" customWidth="1"/>
    <col min="4" max="12" width="12.6640625" style="72" customWidth="1"/>
    <col min="13" max="16384" width="9.109375" style="72"/>
  </cols>
  <sheetData>
    <row r="1" spans="1:12" ht="13.5" customHeight="1" thickBot="1" x14ac:dyDescent="0.3">
      <c r="A1" s="585" t="s">
        <v>249</v>
      </c>
      <c r="B1" s="304" t="str">
        <f>Translations!$B$2</f>
        <v>Navigeringsfält:</v>
      </c>
      <c r="C1" s="305"/>
      <c r="D1" s="305"/>
      <c r="E1" s="588"/>
      <c r="F1" s="588"/>
      <c r="G1" s="588"/>
      <c r="H1" s="588"/>
      <c r="I1" s="588" t="str">
        <f>Translations!$B$3</f>
        <v>Nästa blad</v>
      </c>
      <c r="J1" s="588"/>
      <c r="K1" s="588"/>
      <c r="L1" s="588"/>
    </row>
    <row r="2" spans="1:12" x14ac:dyDescent="0.25">
      <c r="A2" s="586"/>
      <c r="B2" s="589" t="str">
        <f>Translations!$B$4</f>
        <v>Högst upp</v>
      </c>
      <c r="C2" s="590"/>
      <c r="D2" s="591"/>
      <c r="E2" s="592"/>
      <c r="F2" s="593"/>
      <c r="G2" s="593"/>
      <c r="H2" s="593"/>
      <c r="I2" s="593"/>
      <c r="J2" s="593"/>
      <c r="K2" s="593"/>
      <c r="L2" s="593"/>
    </row>
    <row r="3" spans="1:12" ht="13.8" thickBot="1" x14ac:dyDescent="0.3">
      <c r="A3" s="587"/>
      <c r="B3" s="594" t="str">
        <f>Translations!$B$5</f>
        <v>Längst ner</v>
      </c>
      <c r="C3" s="595"/>
      <c r="D3" s="596"/>
      <c r="E3" s="597"/>
      <c r="F3" s="598"/>
      <c r="G3" s="598"/>
      <c r="H3" s="598"/>
      <c r="I3" s="598"/>
      <c r="J3" s="598"/>
      <c r="K3" s="598"/>
      <c r="L3" s="598"/>
    </row>
    <row r="4" spans="1:12" x14ac:dyDescent="0.25">
      <c r="B4" s="73"/>
      <c r="E4" s="73"/>
    </row>
    <row r="5" spans="1:12" ht="35.25" customHeight="1" x14ac:dyDescent="0.4">
      <c r="B5" s="74" t="str">
        <f>Translations!$B$6</f>
        <v>ÖVERVAKNINGSMETODPLAN för ETS-systemets fas 4</v>
      </c>
      <c r="E5" s="74"/>
    </row>
    <row r="6" spans="1:12" x14ac:dyDescent="0.25">
      <c r="B6" s="73"/>
      <c r="E6" s="73"/>
    </row>
    <row r="7" spans="1:12" ht="29.25" customHeight="1" x14ac:dyDescent="0.25">
      <c r="A7" s="75"/>
      <c r="B7" s="76" t="str">
        <f>Translations!$B$7</f>
        <v>INNEHÅLL</v>
      </c>
      <c r="C7" s="75"/>
      <c r="D7" s="75"/>
      <c r="E7" s="76"/>
      <c r="F7" s="76"/>
      <c r="G7" s="76"/>
      <c r="H7" s="76"/>
      <c r="I7" s="76"/>
      <c r="J7" s="76"/>
      <c r="K7" s="76"/>
      <c r="L7" s="76"/>
    </row>
    <row r="8" spans="1:12" x14ac:dyDescent="0.25">
      <c r="A8" s="77"/>
      <c r="B8" s="498"/>
      <c r="C8" s="580" t="str">
        <f>Translations!$B$8</f>
        <v>RIKTLINJER OCH VILLKOR</v>
      </c>
      <c r="D8" s="580"/>
      <c r="E8" s="584"/>
      <c r="F8" s="584"/>
      <c r="G8" s="584"/>
      <c r="H8" s="584"/>
      <c r="I8" s="584"/>
      <c r="J8" s="584"/>
      <c r="K8" s="584"/>
      <c r="L8" s="78"/>
    </row>
    <row r="9" spans="1:12" x14ac:dyDescent="0.25">
      <c r="A9" s="77"/>
      <c r="B9" s="392" t="s">
        <v>23</v>
      </c>
      <c r="C9" s="578" t="str">
        <f>A_VersionMMP!D6</f>
        <v>Versioner av Övervakningsmetodplanen</v>
      </c>
      <c r="D9" s="578"/>
      <c r="E9" s="579"/>
      <c r="F9" s="579"/>
      <c r="G9" s="579"/>
      <c r="H9" s="579"/>
      <c r="I9" s="579"/>
      <c r="J9" s="579"/>
      <c r="K9" s="579"/>
      <c r="L9" s="78"/>
    </row>
    <row r="10" spans="1:12" x14ac:dyDescent="0.25">
      <c r="A10" s="77"/>
      <c r="B10" s="80" t="s">
        <v>24</v>
      </c>
      <c r="C10" s="580" t="str">
        <f>A_VersionMMP!D8</f>
        <v>Lista över versioner av Övervakningsmetodplanen</v>
      </c>
      <c r="D10" s="580"/>
      <c r="E10" s="581"/>
      <c r="F10" s="581"/>
      <c r="G10" s="581"/>
      <c r="H10" s="581"/>
      <c r="I10" s="581"/>
      <c r="J10" s="581"/>
      <c r="K10" s="81"/>
    </row>
    <row r="11" spans="1:12" x14ac:dyDescent="0.25">
      <c r="A11" s="77"/>
      <c r="B11" s="392" t="s">
        <v>306</v>
      </c>
      <c r="C11" s="578" t="str">
        <f>B_InstallationData!D6</f>
        <v>UPPGIFTER OM ANLÄGGNINGEN</v>
      </c>
      <c r="D11" s="578"/>
      <c r="E11" s="579"/>
      <c r="F11" s="579"/>
      <c r="G11" s="579"/>
      <c r="H11" s="579"/>
      <c r="I11" s="579"/>
      <c r="J11" s="579"/>
      <c r="K11" s="579"/>
      <c r="L11" s="78"/>
    </row>
    <row r="12" spans="1:12" x14ac:dyDescent="0.25">
      <c r="A12" s="77"/>
      <c r="B12" s="80" t="s">
        <v>24</v>
      </c>
      <c r="C12" s="580" t="str">
        <f>B_InstallationData!D8</f>
        <v>Identifikation av anläggningen</v>
      </c>
      <c r="D12" s="580"/>
      <c r="E12" s="581"/>
      <c r="F12" s="581"/>
      <c r="G12" s="581"/>
      <c r="H12" s="581"/>
      <c r="I12" s="581"/>
      <c r="J12" s="581"/>
      <c r="K12" s="81"/>
    </row>
    <row r="13" spans="1:12" x14ac:dyDescent="0.25">
      <c r="A13" s="77"/>
      <c r="B13" s="392" t="s">
        <v>151</v>
      </c>
      <c r="C13" s="578" t="str">
        <f>C_InstallationDescription!D6</f>
        <v>BESKRIVNING AV ANLÄGGNINGEN</v>
      </c>
      <c r="D13" s="578"/>
      <c r="E13" s="579"/>
      <c r="F13" s="579"/>
      <c r="G13" s="579"/>
      <c r="H13" s="579"/>
      <c r="I13" s="579"/>
      <c r="J13" s="579"/>
      <c r="K13" s="579"/>
      <c r="L13" s="78"/>
    </row>
    <row r="14" spans="1:12" x14ac:dyDescent="0.25">
      <c r="A14" s="77"/>
      <c r="B14" s="80" t="s">
        <v>24</v>
      </c>
      <c r="C14" s="580" t="str">
        <f>C_InstallationDescription!D8</f>
        <v>Förteckning över delanläggningar</v>
      </c>
      <c r="D14" s="580"/>
      <c r="E14" s="581"/>
      <c r="F14" s="581"/>
      <c r="G14" s="581"/>
      <c r="H14" s="581"/>
      <c r="I14" s="581"/>
      <c r="J14" s="581"/>
      <c r="K14" s="81"/>
    </row>
    <row r="15" spans="1:12" x14ac:dyDescent="0.25">
      <c r="A15" s="77"/>
      <c r="B15" s="80" t="s">
        <v>102</v>
      </c>
      <c r="C15" s="580" t="str">
        <f>C_InstallationDescription!D47</f>
        <v>Beskrivning av anläggningen</v>
      </c>
      <c r="D15" s="580"/>
      <c r="E15" s="581"/>
      <c r="F15" s="581"/>
      <c r="G15" s="581"/>
      <c r="H15" s="581"/>
      <c r="I15" s="581"/>
      <c r="J15" s="581"/>
      <c r="K15" s="81"/>
    </row>
    <row r="16" spans="1:12" x14ac:dyDescent="0.25">
      <c r="A16" s="77"/>
      <c r="B16" s="80" t="s">
        <v>250</v>
      </c>
      <c r="C16" s="580" t="str">
        <f>C_InstallationDescription!D70</f>
        <v>Anslutningar till andra ETS-anläggningar eller enheter utanför ETS</v>
      </c>
      <c r="D16" s="580"/>
      <c r="E16" s="581"/>
      <c r="F16" s="581"/>
      <c r="G16" s="581"/>
      <c r="H16" s="581"/>
      <c r="I16" s="581"/>
      <c r="J16" s="581"/>
      <c r="K16" s="81"/>
    </row>
    <row r="17" spans="1:12" x14ac:dyDescent="0.25">
      <c r="A17" s="77"/>
      <c r="B17" s="392" t="s">
        <v>170</v>
      </c>
      <c r="C17" s="578" t="str">
        <f>D_MethodsProcedures!D6</f>
        <v>Metoder och förfaranden på anläggningsnivå</v>
      </c>
      <c r="D17" s="578"/>
      <c r="E17" s="579"/>
      <c r="F17" s="579"/>
      <c r="G17" s="579"/>
      <c r="H17" s="579"/>
      <c r="I17" s="579"/>
      <c r="J17" s="579"/>
      <c r="K17" s="579"/>
      <c r="L17" s="78"/>
    </row>
    <row r="18" spans="1:12" x14ac:dyDescent="0.25">
      <c r="A18" s="77"/>
      <c r="B18" s="80" t="s">
        <v>24</v>
      </c>
      <c r="C18" s="580" t="str">
        <f>D_MethodsProcedures!D8</f>
        <v>Metoder på anläggningsnivå</v>
      </c>
      <c r="D18" s="580"/>
      <c r="E18" s="581"/>
      <c r="F18" s="581"/>
      <c r="G18" s="581"/>
      <c r="H18" s="581"/>
      <c r="I18" s="581"/>
      <c r="J18" s="581"/>
      <c r="K18" s="81"/>
    </row>
    <row r="19" spans="1:12" x14ac:dyDescent="0.25">
      <c r="A19" s="77"/>
      <c r="B19" s="80" t="s">
        <v>102</v>
      </c>
      <c r="C19" s="580" t="str">
        <f>D_MethodsProcedures!D54</f>
        <v>Förfaranden</v>
      </c>
      <c r="D19" s="580"/>
      <c r="E19" s="581"/>
      <c r="F19" s="581"/>
      <c r="G19" s="581"/>
      <c r="H19" s="581"/>
      <c r="I19" s="581"/>
      <c r="J19" s="581"/>
      <c r="K19" s="81"/>
    </row>
    <row r="20" spans="1:12" x14ac:dyDescent="0.25">
      <c r="A20" s="77"/>
      <c r="B20" s="392" t="s">
        <v>164</v>
      </c>
      <c r="C20" s="578" t="str">
        <f>E_EnergyFlows!D6</f>
        <v>Energiflöden</v>
      </c>
      <c r="D20" s="578"/>
      <c r="E20" s="579"/>
      <c r="F20" s="579"/>
      <c r="G20" s="579"/>
      <c r="H20" s="579"/>
      <c r="I20" s="579"/>
      <c r="J20" s="579"/>
      <c r="K20" s="579"/>
      <c r="L20" s="78"/>
    </row>
    <row r="21" spans="1:12" x14ac:dyDescent="0.25">
      <c r="A21" s="79"/>
      <c r="B21" s="80" t="s">
        <v>24</v>
      </c>
      <c r="C21" s="580" t="str">
        <f>E_EnergyFlows!D25</f>
        <v>Energitillförsel</v>
      </c>
      <c r="D21" s="580"/>
      <c r="E21" s="581"/>
      <c r="F21" s="581"/>
      <c r="G21" s="581"/>
      <c r="H21" s="581"/>
      <c r="I21" s="581"/>
      <c r="J21" s="581"/>
      <c r="K21" s="81"/>
    </row>
    <row r="22" spans="1:12" x14ac:dyDescent="0.25">
      <c r="A22" s="79"/>
      <c r="B22" s="80" t="s">
        <v>102</v>
      </c>
      <c r="C22" s="580" t="str">
        <f>E_EnergyFlows!D59</f>
        <v>Mätbar värme på anläggningsnivå</v>
      </c>
      <c r="D22" s="580"/>
      <c r="E22" s="581"/>
      <c r="F22" s="581"/>
      <c r="G22" s="581"/>
      <c r="H22" s="581"/>
      <c r="I22" s="581"/>
      <c r="J22" s="581"/>
      <c r="K22" s="81"/>
    </row>
    <row r="23" spans="1:12" x14ac:dyDescent="0.25">
      <c r="A23" s="79"/>
      <c r="B23" s="80" t="s">
        <v>250</v>
      </c>
      <c r="C23" s="580" t="str">
        <f>E_EnergyFlows!D93</f>
        <v>Restgasbalans på anläggningsnivå</v>
      </c>
      <c r="D23" s="580"/>
      <c r="E23" s="581"/>
      <c r="F23" s="581"/>
      <c r="G23" s="581"/>
      <c r="H23" s="581"/>
      <c r="I23" s="581"/>
      <c r="J23" s="581"/>
      <c r="K23" s="81"/>
    </row>
    <row r="24" spans="1:12" x14ac:dyDescent="0.25">
      <c r="A24" s="79"/>
      <c r="B24" s="80" t="s">
        <v>251</v>
      </c>
      <c r="C24" s="580" t="str">
        <f>E_EnergyFlows!D126</f>
        <v>El på anläggningsnivå</v>
      </c>
      <c r="D24" s="580"/>
      <c r="E24" s="581"/>
      <c r="F24" s="581"/>
      <c r="G24" s="581"/>
      <c r="H24" s="581"/>
      <c r="I24" s="581"/>
      <c r="J24" s="581"/>
      <c r="K24" s="81"/>
    </row>
    <row r="25" spans="1:12" x14ac:dyDescent="0.25">
      <c r="A25" s="77"/>
      <c r="B25" s="392" t="s">
        <v>307</v>
      </c>
      <c r="C25" s="578" t="str">
        <f>F_ProductBM!D7</f>
        <v>Bladet ”ProductBM” – DELANLÄGGNINGSSPECIFIKA UPPGIFTER OM PRODUKTRIKTMÄRKEN</v>
      </c>
      <c r="D25" s="578"/>
      <c r="E25" s="579"/>
      <c r="F25" s="579"/>
      <c r="G25" s="579"/>
      <c r="H25" s="579"/>
      <c r="I25" s="579"/>
      <c r="J25" s="579"/>
      <c r="K25" s="579"/>
      <c r="L25" s="78"/>
    </row>
    <row r="26" spans="1:12" x14ac:dyDescent="0.25">
      <c r="A26" s="79"/>
      <c r="B26" s="80" t="s">
        <v>24</v>
      </c>
      <c r="C26" s="580" t="str">
        <f>F_ProductBM!D28</f>
        <v>Delanläggningar med produktriktmärke</v>
      </c>
      <c r="D26" s="580"/>
      <c r="E26" s="581"/>
      <c r="F26" s="581"/>
      <c r="G26" s="581"/>
      <c r="H26" s="581"/>
      <c r="I26" s="581"/>
      <c r="J26" s="581"/>
      <c r="K26" s="81"/>
    </row>
    <row r="27" spans="1:12" x14ac:dyDescent="0.25">
      <c r="A27" s="77"/>
      <c r="B27" s="392" t="s">
        <v>308</v>
      </c>
      <c r="C27" s="578" t="str">
        <f>'G_Fall-back'!D7</f>
        <v>Bladet ”Fall-back” – DELANLÄGGNINGSDATA OM ”FALL-BACK”-DELANLÄGGNINGAR</v>
      </c>
      <c r="D27" s="578"/>
      <c r="E27" s="579"/>
      <c r="F27" s="579"/>
      <c r="G27" s="579"/>
      <c r="H27" s="579"/>
      <c r="I27" s="579"/>
      <c r="J27" s="579"/>
      <c r="K27" s="579"/>
      <c r="L27" s="78"/>
    </row>
    <row r="28" spans="1:12" x14ac:dyDescent="0.25">
      <c r="A28" s="79"/>
      <c r="B28" s="80" t="s">
        <v>24</v>
      </c>
      <c r="C28" s="580" t="str">
        <f>'G_Fall-back'!D28</f>
        <v>”Fall-back”-delanläggningar</v>
      </c>
      <c r="D28" s="580"/>
      <c r="E28" s="581"/>
      <c r="F28" s="581"/>
      <c r="G28" s="581"/>
      <c r="H28" s="581"/>
      <c r="I28" s="581"/>
      <c r="J28" s="581"/>
      <c r="K28" s="81"/>
    </row>
    <row r="29" spans="1:12" s="194" customFormat="1" ht="14.4" x14ac:dyDescent="0.3">
      <c r="A29" s="38"/>
      <c r="B29" s="38" t="s">
        <v>277</v>
      </c>
      <c r="C29" s="578" t="str">
        <f>H_SpecialBM!D7</f>
        <v>Bladet ”SpecialBM” – SÄRSKILDA DATA OM VISSA PRODUKTRIKTMÄRKEN</v>
      </c>
      <c r="D29" s="578"/>
      <c r="E29" s="599"/>
      <c r="F29" s="599"/>
      <c r="G29" s="599"/>
      <c r="H29" s="599"/>
      <c r="I29" s="599"/>
      <c r="J29" s="599"/>
      <c r="K29" s="599"/>
      <c r="L29" s="19"/>
    </row>
    <row r="30" spans="1:12" s="194" customFormat="1" ht="14.4" x14ac:dyDescent="0.3">
      <c r="A30" s="122"/>
      <c r="B30" s="80" t="s">
        <v>24</v>
      </c>
      <c r="C30" s="580" t="str">
        <f>H_SpecialBM!G3</f>
        <v>CWT (raffinaderiprodukter)</v>
      </c>
      <c r="D30" s="580"/>
      <c r="E30" s="581"/>
      <c r="F30" s="581"/>
      <c r="G30" s="581"/>
      <c r="H30" s="581"/>
      <c r="I30" s="581"/>
      <c r="J30" s="581"/>
      <c r="K30" s="36"/>
    </row>
    <row r="31" spans="1:12" s="194" customFormat="1" ht="14.4" x14ac:dyDescent="0.3">
      <c r="A31" s="122"/>
      <c r="B31" s="80" t="s">
        <v>102</v>
      </c>
      <c r="C31" s="580" t="str">
        <f>H_SpecialBM!I3</f>
        <v>Kalk</v>
      </c>
      <c r="D31" s="580"/>
      <c r="E31" s="581"/>
      <c r="F31" s="581"/>
      <c r="G31" s="581"/>
      <c r="H31" s="581"/>
      <c r="I31" s="581"/>
      <c r="J31" s="581"/>
      <c r="K31" s="36"/>
    </row>
    <row r="32" spans="1:12" s="194" customFormat="1" ht="14.4" x14ac:dyDescent="0.3">
      <c r="A32" s="122"/>
      <c r="B32" s="80" t="s">
        <v>250</v>
      </c>
      <c r="C32" s="580" t="str">
        <f>H_SpecialBM!K3</f>
        <v>Dolime</v>
      </c>
      <c r="D32" s="580"/>
      <c r="E32" s="581"/>
      <c r="F32" s="581"/>
      <c r="G32" s="581"/>
      <c r="H32" s="581"/>
      <c r="I32" s="581"/>
      <c r="J32" s="581"/>
      <c r="K32" s="36"/>
    </row>
    <row r="33" spans="1:12" s="194" customFormat="1" ht="14.4" x14ac:dyDescent="0.3">
      <c r="A33" s="122"/>
      <c r="B33" s="80" t="s">
        <v>251</v>
      </c>
      <c r="C33" s="580" t="str">
        <f>H_SpecialBM!M3</f>
        <v>Ångkrackning</v>
      </c>
      <c r="D33" s="580"/>
      <c r="E33" s="581"/>
      <c r="F33" s="581"/>
      <c r="G33" s="581"/>
      <c r="H33" s="581"/>
      <c r="I33" s="581"/>
      <c r="J33" s="581"/>
      <c r="K33" s="36"/>
    </row>
    <row r="34" spans="1:12" s="194" customFormat="1" ht="14.4" x14ac:dyDescent="0.3">
      <c r="A34" s="122"/>
      <c r="B34" s="80" t="s">
        <v>289</v>
      </c>
      <c r="C34" s="580" t="str">
        <f>H_SpecialBM!G4</f>
        <v>CWT (aromater)</v>
      </c>
      <c r="D34" s="580"/>
      <c r="E34" s="581"/>
      <c r="F34" s="581"/>
      <c r="G34" s="581"/>
      <c r="H34" s="581"/>
      <c r="I34" s="581"/>
      <c r="J34" s="581"/>
      <c r="K34" s="36"/>
    </row>
    <row r="35" spans="1:12" s="194" customFormat="1" ht="14.4" x14ac:dyDescent="0.3">
      <c r="A35" s="122"/>
      <c r="B35" s="80" t="s">
        <v>290</v>
      </c>
      <c r="C35" s="580" t="str">
        <f>H_SpecialBM!I4</f>
        <v>Vätgas</v>
      </c>
      <c r="D35" s="580"/>
      <c r="E35" s="581"/>
      <c r="F35" s="581"/>
      <c r="G35" s="581"/>
      <c r="H35" s="581"/>
      <c r="I35" s="581"/>
      <c r="J35" s="581"/>
      <c r="K35" s="36"/>
    </row>
    <row r="36" spans="1:12" s="194" customFormat="1" ht="14.4" x14ac:dyDescent="0.3">
      <c r="A36" s="122"/>
      <c r="B36" s="80" t="s">
        <v>291</v>
      </c>
      <c r="C36" s="580" t="str">
        <f>H_SpecialBM!K4</f>
        <v>Syntesgas</v>
      </c>
      <c r="D36" s="580"/>
      <c r="E36" s="581"/>
      <c r="F36" s="581"/>
      <c r="G36" s="581"/>
      <c r="H36" s="581"/>
      <c r="I36" s="581"/>
      <c r="J36" s="581"/>
      <c r="K36" s="36"/>
    </row>
    <row r="37" spans="1:12" s="194" customFormat="1" ht="14.4" x14ac:dyDescent="0.3">
      <c r="A37" s="122"/>
      <c r="B37" s="80" t="s">
        <v>292</v>
      </c>
      <c r="C37" s="580" t="str">
        <f>H_SpecialBM!M4</f>
        <v>Etylenoxid/etylenglykoler</v>
      </c>
      <c r="D37" s="580"/>
      <c r="E37" s="581"/>
      <c r="F37" s="581"/>
      <c r="G37" s="581"/>
      <c r="H37" s="581"/>
      <c r="I37" s="581"/>
      <c r="J37" s="581"/>
      <c r="K37" s="36"/>
    </row>
    <row r="38" spans="1:12" s="194" customFormat="1" ht="14.4" x14ac:dyDescent="0.3">
      <c r="A38" s="122"/>
      <c r="B38" s="80" t="s">
        <v>294</v>
      </c>
      <c r="C38" s="580" t="str">
        <f>H_SpecialBM!G5</f>
        <v>Vinylkloridmonomer (VCM)</v>
      </c>
      <c r="D38" s="580"/>
      <c r="E38" s="581"/>
      <c r="F38" s="581"/>
      <c r="G38" s="581"/>
      <c r="H38" s="581"/>
      <c r="I38" s="581"/>
      <c r="J38" s="581"/>
      <c r="K38" s="36"/>
    </row>
    <row r="39" spans="1:12" s="194" customFormat="1" ht="14.4" x14ac:dyDescent="0.3">
      <c r="A39" s="38"/>
      <c r="B39" s="38" t="s">
        <v>340</v>
      </c>
      <c r="C39" s="578" t="str">
        <f>I_MSspecific!C5</f>
        <v>Bladet ”MSspecific” – MEDLEMSSTATERNAS KRAV PÅ YTTERLIGARE UPPGIFTER</v>
      </c>
      <c r="D39" s="578"/>
      <c r="E39" s="600"/>
      <c r="F39" s="600"/>
      <c r="G39" s="600"/>
      <c r="H39" s="600"/>
      <c r="I39" s="600"/>
      <c r="J39" s="600"/>
      <c r="K39" s="600"/>
      <c r="L39" s="19"/>
    </row>
    <row r="40" spans="1:12" s="194" customFormat="1" ht="14.4" x14ac:dyDescent="0.3">
      <c r="A40" s="122"/>
      <c r="B40" s="80" t="s">
        <v>24</v>
      </c>
      <c r="C40" s="580" t="str">
        <f>I_MSspecific!C7</f>
        <v>Ska anges av medlemsstaten</v>
      </c>
      <c r="D40" s="580"/>
      <c r="E40" s="581"/>
      <c r="F40" s="581"/>
      <c r="G40" s="581"/>
      <c r="H40" s="581"/>
      <c r="I40" s="581"/>
      <c r="J40" s="581"/>
      <c r="K40" s="36"/>
    </row>
    <row r="41" spans="1:12" s="194" customFormat="1" ht="14.4" x14ac:dyDescent="0.3">
      <c r="A41" s="38"/>
      <c r="B41" s="38" t="s">
        <v>341</v>
      </c>
      <c r="C41" s="578" t="str">
        <f>J_Comments!C5</f>
        <v>Bladet ”Comments” – KOMMENTARER OCH YTTERLIGARE UPPLYSNINGAR</v>
      </c>
      <c r="D41" s="578"/>
      <c r="E41" s="600"/>
      <c r="F41" s="600"/>
      <c r="G41" s="600"/>
      <c r="H41" s="600"/>
      <c r="I41" s="600"/>
      <c r="J41" s="600"/>
      <c r="K41" s="600"/>
      <c r="L41" s="19"/>
    </row>
    <row r="42" spans="1:12" s="194" customFormat="1" ht="14.4" x14ac:dyDescent="0.3">
      <c r="A42" s="122"/>
      <c r="B42" s="80" t="s">
        <v>1158</v>
      </c>
      <c r="C42" s="580" t="str">
        <f>J_Comments!C7</f>
        <v>Styrkande handlingar till rapporten</v>
      </c>
      <c r="D42" s="580"/>
      <c r="E42" s="581"/>
      <c r="F42" s="581"/>
      <c r="G42" s="581"/>
      <c r="H42" s="581"/>
      <c r="I42" s="581"/>
      <c r="J42" s="581"/>
      <c r="K42" s="36"/>
    </row>
    <row r="43" spans="1:12" ht="28.2" thickBot="1" x14ac:dyDescent="0.5">
      <c r="B43" s="82"/>
      <c r="E43" s="73"/>
    </row>
    <row r="44" spans="1:12" x14ac:dyDescent="0.25">
      <c r="A44" s="75"/>
      <c r="B44" s="75"/>
      <c r="C44" s="83" t="str">
        <f>Translations!$B$9</f>
        <v>Språkversion:</v>
      </c>
      <c r="D44" s="84"/>
      <c r="E44" s="84"/>
      <c r="F44" s="85"/>
      <c r="G44" s="86" t="str">
        <f>VersionDocumentation!B5</f>
        <v>Swedish</v>
      </c>
      <c r="H44" s="86"/>
      <c r="I44" s="86"/>
      <c r="J44" s="87"/>
      <c r="K44" s="75"/>
    </row>
    <row r="45" spans="1:12" ht="13.8" thickBot="1" x14ac:dyDescent="0.3">
      <c r="A45" s="75"/>
      <c r="B45" s="75"/>
      <c r="C45" s="88" t="str">
        <f>Translations!$B$10</f>
        <v>Referensfilnamn:</v>
      </c>
      <c r="D45" s="89"/>
      <c r="E45" s="89"/>
      <c r="F45" s="90"/>
      <c r="G45" s="91" t="str">
        <f>VersionDocumentation!C3</f>
        <v>MMP P4 template 4_2_SE_sv_240424.xls</v>
      </c>
      <c r="H45" s="91"/>
      <c r="I45" s="91"/>
      <c r="J45" s="92"/>
      <c r="K45" s="75"/>
    </row>
    <row r="46" spans="1:12" x14ac:dyDescent="0.25">
      <c r="A46" s="75"/>
      <c r="B46" s="75"/>
      <c r="C46" s="75"/>
      <c r="D46" s="75"/>
      <c r="E46" s="75"/>
      <c r="F46" s="75"/>
      <c r="G46" s="75"/>
      <c r="H46" s="75"/>
      <c r="I46" s="75"/>
      <c r="J46" s="75"/>
      <c r="K46" s="75"/>
    </row>
    <row r="47" spans="1:12" x14ac:dyDescent="0.25">
      <c r="A47" s="75"/>
      <c r="B47" s="75"/>
      <c r="C47" s="75"/>
      <c r="D47" s="75"/>
      <c r="E47" s="75"/>
      <c r="F47" s="75"/>
      <c r="G47" s="75"/>
      <c r="H47" s="75"/>
      <c r="I47" s="75"/>
      <c r="J47" s="75"/>
      <c r="K47" s="75"/>
    </row>
    <row r="48" spans="1:12" ht="13.8" thickBot="1" x14ac:dyDescent="0.3">
      <c r="A48" s="75"/>
      <c r="B48" s="75"/>
      <c r="C48" s="93" t="str">
        <f>Translations!$B$11</f>
        <v>Information om denna fil:</v>
      </c>
      <c r="D48" s="93"/>
      <c r="E48" s="93"/>
      <c r="F48" s="75"/>
      <c r="G48" s="75"/>
      <c r="H48" s="75"/>
      <c r="I48" s="75"/>
      <c r="J48" s="75"/>
      <c r="K48" s="75"/>
    </row>
    <row r="49" spans="1:11" x14ac:dyDescent="0.25">
      <c r="A49" s="75"/>
      <c r="B49" s="75"/>
      <c r="C49" s="83" t="str">
        <f>Translations!$B$12</f>
        <v>Anläggningens namn:</v>
      </c>
      <c r="D49" s="84"/>
      <c r="E49" s="84"/>
      <c r="F49" s="85"/>
      <c r="G49" s="86" t="str">
        <f>IF(ISBLANK(B_InstallationData!I32),"",B_InstallationData!I32)</f>
        <v/>
      </c>
      <c r="H49" s="86"/>
      <c r="I49" s="86"/>
      <c r="J49" s="87"/>
      <c r="K49" s="75"/>
    </row>
    <row r="50" spans="1:11" x14ac:dyDescent="0.25">
      <c r="A50" s="75"/>
      <c r="B50" s="75"/>
      <c r="C50" s="94" t="str">
        <f>Translations!$B$13</f>
        <v>Unikt identifieringsnummer:</v>
      </c>
      <c r="D50" s="95"/>
      <c r="E50" s="95"/>
      <c r="F50" s="96"/>
      <c r="G50" s="276" t="str">
        <f>IF(ISBLANK(B_InstallationData!I34),"",B_InstallationData!I34)</f>
        <v/>
      </c>
      <c r="H50" s="97"/>
      <c r="I50" s="97"/>
      <c r="J50" s="98"/>
      <c r="K50" s="75"/>
    </row>
    <row r="51" spans="1:11" ht="13.8" thickBot="1" x14ac:dyDescent="0.3">
      <c r="A51" s="75"/>
      <c r="B51" s="75"/>
      <c r="C51" s="99" t="str">
        <f>Translations!$B$14</f>
        <v>Referensdatum:</v>
      </c>
      <c r="D51" s="100"/>
      <c r="E51" s="100"/>
      <c r="F51" s="101"/>
      <c r="G51" s="275" t="str">
        <f>IF(SUM(A_VersionMMP!$P$20:$P$39)=0,"",SUM(A_VersionMMP!$P$20:$P$39))</f>
        <v/>
      </c>
      <c r="H51" s="102"/>
      <c r="I51" s="102"/>
      <c r="J51" s="103"/>
      <c r="K51" s="75"/>
    </row>
    <row r="52" spans="1:11" x14ac:dyDescent="0.25">
      <c r="A52" s="75"/>
      <c r="B52" s="75"/>
      <c r="C52" s="75"/>
      <c r="D52" s="75"/>
      <c r="E52" s="75"/>
      <c r="F52" s="75"/>
      <c r="G52" s="75"/>
      <c r="H52" s="75"/>
      <c r="I52" s="75"/>
      <c r="J52" s="75"/>
      <c r="K52" s="75"/>
    </row>
    <row r="53" spans="1:11" ht="32.25" customHeight="1" x14ac:dyDescent="0.25">
      <c r="A53" s="75"/>
      <c r="B53" s="75"/>
      <c r="C53" s="582" t="str">
        <f>Translations!$B$15</f>
        <v>Denna rapport ska signeras av behörig firmatecknare. Vänligen använd utrymmet nedan för underskriften:</v>
      </c>
      <c r="D53" s="582"/>
      <c r="E53" s="582"/>
      <c r="F53" s="583"/>
      <c r="G53" s="583"/>
      <c r="H53" s="583"/>
      <c r="I53" s="583"/>
      <c r="J53" s="583"/>
      <c r="K53" s="75"/>
    </row>
    <row r="54" spans="1:11" x14ac:dyDescent="0.25">
      <c r="A54" s="75"/>
      <c r="B54" s="75"/>
      <c r="C54" s="75"/>
      <c r="D54" s="75"/>
      <c r="E54" s="75"/>
      <c r="F54" s="104"/>
      <c r="G54" s="75"/>
      <c r="H54" s="75"/>
      <c r="I54" s="75"/>
      <c r="J54" s="75"/>
      <c r="K54" s="75"/>
    </row>
    <row r="55" spans="1:11" x14ac:dyDescent="0.25">
      <c r="A55" s="75"/>
      <c r="B55" s="75"/>
      <c r="C55" s="75"/>
      <c r="D55" s="75"/>
      <c r="E55" s="75"/>
      <c r="F55" s="75"/>
      <c r="G55" s="75"/>
      <c r="H55" s="75"/>
      <c r="I55" s="75"/>
      <c r="J55" s="75"/>
      <c r="K55" s="75"/>
    </row>
    <row r="56" spans="1:11" x14ac:dyDescent="0.25">
      <c r="A56" s="75"/>
      <c r="B56" s="75"/>
      <c r="C56" s="75"/>
      <c r="D56" s="75"/>
      <c r="E56" s="75"/>
      <c r="F56" s="75"/>
      <c r="G56" s="75"/>
      <c r="H56" s="75"/>
      <c r="I56" s="75"/>
      <c r="J56" s="75"/>
      <c r="K56" s="75"/>
    </row>
    <row r="57" spans="1:11" x14ac:dyDescent="0.25">
      <c r="A57" s="75"/>
      <c r="B57" s="75"/>
      <c r="C57" s="75"/>
      <c r="D57" s="75"/>
      <c r="E57" s="75"/>
      <c r="F57" s="75"/>
      <c r="G57" s="75"/>
      <c r="H57" s="75"/>
      <c r="I57" s="75"/>
      <c r="J57" s="75"/>
      <c r="K57" s="75"/>
    </row>
    <row r="58" spans="1:11" x14ac:dyDescent="0.25">
      <c r="A58" s="75"/>
      <c r="B58" s="75"/>
      <c r="C58" s="105"/>
      <c r="D58" s="105"/>
      <c r="E58" s="105"/>
      <c r="F58" s="75"/>
      <c r="G58" s="105"/>
      <c r="H58" s="75"/>
      <c r="I58" s="75"/>
      <c r="J58" s="75"/>
      <c r="K58" s="75"/>
    </row>
    <row r="59" spans="1:11" ht="25.5" customHeight="1" x14ac:dyDescent="0.25">
      <c r="A59" s="75"/>
      <c r="B59" s="75"/>
      <c r="C59" s="576" t="str">
        <f>Translations!$B$16</f>
        <v>Datum</v>
      </c>
      <c r="D59" s="576"/>
      <c r="E59" s="576"/>
      <c r="F59" s="104"/>
      <c r="G59" s="576" t="str">
        <f>Translations!$B$17</f>
        <v>Namn och underskrift av juridiskt ansvarig person</v>
      </c>
      <c r="H59" s="577"/>
      <c r="I59" s="577"/>
      <c r="J59" s="577"/>
      <c r="K59" s="75"/>
    </row>
    <row r="60" spans="1:11" x14ac:dyDescent="0.25">
      <c r="H60" s="106"/>
      <c r="I60" s="106"/>
      <c r="J60" s="106"/>
      <c r="K60" s="106"/>
    </row>
  </sheetData>
  <sheetProtection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xr:uid="{00000000-0004-0000-0000-000000000000}"/>
    <hyperlink ref="B10" location="JUMP_A_I" display="I" xr:uid="{00000000-0004-0000-0000-000001000000}"/>
    <hyperlink ref="C8:K8" location="JUMP_Guidelines_Home" display="GUIDELINES AND CONDITIONS" xr:uid="{00000000-0004-0000-0000-000002000000}"/>
    <hyperlink ref="B2:C2" location="JUMP_Guidelines_Home" display="Top of sheet" xr:uid="{00000000-0004-0000-0000-000003000000}"/>
    <hyperlink ref="B3:C3" location="JUMP_Guidelines_Bottom" display="End of sheet" xr:uid="{00000000-0004-0000-0000-000004000000}"/>
    <hyperlink ref="I1:J1" location="JUMP_Guidelines_Home" display="Next sheet" xr:uid="{00000000-0004-0000-0000-000005000000}"/>
    <hyperlink ref="B2:D2" location="JUMP_Coverpage_Top" display="Top of sheet" xr:uid="{00000000-0004-0000-0000-000006000000}"/>
    <hyperlink ref="B3:D3" location="JUMP_Coverpage_Bottom" display="End of sheet" xr:uid="{00000000-0004-0000-0000-000007000000}"/>
    <hyperlink ref="C10:J10" location="JUMP_A_I" display="JUMP_A_I" xr:uid="{00000000-0004-0000-0000-000008000000}"/>
    <hyperlink ref="C12" location="JUMP_A_I" display="I" xr:uid="{00000000-0004-0000-0000-000009000000}"/>
    <hyperlink ref="B12" location="JUMP_B_I" display="I" xr:uid="{00000000-0004-0000-0000-00000A000000}"/>
    <hyperlink ref="C12:J12" location="JUMP_B_I" display="JUMP_B_I" xr:uid="{00000000-0004-0000-0000-00000B000000}"/>
    <hyperlink ref="C14" location="JUMP_A_I" display="I" xr:uid="{00000000-0004-0000-0000-00000C000000}"/>
    <hyperlink ref="B14" location="JUMP_C_I" display="I" xr:uid="{00000000-0004-0000-0000-00000D000000}"/>
    <hyperlink ref="C14:J14" location="JUMP_C_I" display="JUMP_C_I" xr:uid="{00000000-0004-0000-0000-00000E000000}"/>
    <hyperlink ref="C15" location="JUMP_A_I" display="I" xr:uid="{00000000-0004-0000-0000-00000F000000}"/>
    <hyperlink ref="B15" location="JUMP_C_II" display="II" xr:uid="{00000000-0004-0000-0000-000010000000}"/>
    <hyperlink ref="C15:J15" location="JUMP_C_II" display="JUMP_C_II" xr:uid="{00000000-0004-0000-0000-000011000000}"/>
    <hyperlink ref="C16" location="JUMP_A_I" display="I" xr:uid="{00000000-0004-0000-0000-000012000000}"/>
    <hyperlink ref="B16" location="JUMP_C_III" display="III" xr:uid="{00000000-0004-0000-0000-000013000000}"/>
    <hyperlink ref="C16:J16" location="JUMP_C_III" display="JUMP_C_III" xr:uid="{00000000-0004-0000-0000-000014000000}"/>
    <hyperlink ref="C18" location="JUMP_A_I" display="I" xr:uid="{00000000-0004-0000-0000-000015000000}"/>
    <hyperlink ref="B18" location="JUMP_C_I" display="I" xr:uid="{00000000-0004-0000-0000-000016000000}"/>
    <hyperlink ref="C18:J18" location="JUMP_D_I" display="JUMP_D_I" xr:uid="{00000000-0004-0000-0000-000017000000}"/>
    <hyperlink ref="C19" location="JUMP_A_I" display="I" xr:uid="{00000000-0004-0000-0000-000018000000}"/>
    <hyperlink ref="B19" location="JUMP_C_I" display="I" xr:uid="{00000000-0004-0000-0000-000019000000}"/>
    <hyperlink ref="C19:J19" location="JUMP_D_II" display="JUMP_D_II" xr:uid="{00000000-0004-0000-0000-00001A000000}"/>
    <hyperlink ref="C21" location="JUMP_A_I" display="I" xr:uid="{00000000-0004-0000-0000-00001B000000}"/>
    <hyperlink ref="B21" location="JUMP_E_Fuel" display="I" xr:uid="{00000000-0004-0000-0000-00001C000000}"/>
    <hyperlink ref="C21:J21" location="JUMP_E_Fuel" display="JUMP_E_Fuel" xr:uid="{00000000-0004-0000-0000-00001D000000}"/>
    <hyperlink ref="C22" location="JUMP_A_I" display="I" xr:uid="{00000000-0004-0000-0000-00001E000000}"/>
    <hyperlink ref="B22" location="JUMP_E_Heat" display="II" xr:uid="{00000000-0004-0000-0000-00001F000000}"/>
    <hyperlink ref="C22:J22" location="JUMP_E_Heat" display="JUMP_E_Heat" xr:uid="{00000000-0004-0000-0000-000020000000}"/>
    <hyperlink ref="C23" location="JUMP_A_I" display="I" xr:uid="{00000000-0004-0000-0000-000021000000}"/>
    <hyperlink ref="B23" location="JUMP_E_WasteGas" display="III" xr:uid="{00000000-0004-0000-0000-000022000000}"/>
    <hyperlink ref="C23:J23" location="JUMP_E_WasteGas" display="JUMP_E_WasteGas" xr:uid="{00000000-0004-0000-0000-000023000000}"/>
    <hyperlink ref="C24" location="JUMP_A_I" display="I" xr:uid="{00000000-0004-0000-0000-000024000000}"/>
    <hyperlink ref="B24" location="JUMP_E_Electricity" display="IV" xr:uid="{00000000-0004-0000-0000-000025000000}"/>
    <hyperlink ref="C24:J24" location="JUMP_E_Electricity" display="JUMP_E_Electricity" xr:uid="{00000000-0004-0000-0000-000026000000}"/>
    <hyperlink ref="C26" location="JUMP_A_I" display="I" xr:uid="{00000000-0004-0000-0000-000027000000}"/>
    <hyperlink ref="B26" location="JUMP_F1" display="I" xr:uid="{00000000-0004-0000-0000-000028000000}"/>
    <hyperlink ref="C26:J26" location="JUMP_F1" display="JUMP_F1" xr:uid="{00000000-0004-0000-0000-000029000000}"/>
    <hyperlink ref="C28" location="JUMP_A_I" display="I" xr:uid="{00000000-0004-0000-0000-00002A000000}"/>
    <hyperlink ref="B28" location="JUMP_G1" display="I" xr:uid="{00000000-0004-0000-0000-00002B000000}"/>
    <hyperlink ref="C28:J28" location="JUMP_G1" display="JUMP_G1" xr:uid="{00000000-0004-0000-0000-00002C000000}"/>
    <hyperlink ref="C30:J30" location="JUMP_H_I" display="I" xr:uid="{00000000-0004-0000-0000-00002D000000}"/>
    <hyperlink ref="C31:J31" location="JUMP_H_II" display="II" xr:uid="{00000000-0004-0000-0000-00002E000000}"/>
    <hyperlink ref="C32:J32" location="JUMP_H_III" display="III" xr:uid="{00000000-0004-0000-0000-00002F000000}"/>
    <hyperlink ref="C33:J33" location="JUMP_H_IV" display="IV" xr:uid="{00000000-0004-0000-0000-000030000000}"/>
    <hyperlink ref="C34:J34" location="JUMP_H_V" display="V" xr:uid="{00000000-0004-0000-0000-000031000000}"/>
    <hyperlink ref="C35:J35" location="JUMP_H_VI" display="VI" xr:uid="{00000000-0004-0000-0000-000032000000}"/>
    <hyperlink ref="C36:J36" location="JUMP_H_VII" display="VII" xr:uid="{00000000-0004-0000-0000-000033000000}"/>
    <hyperlink ref="C37:J37" location="JUMP_H_VIII" display="VIII" xr:uid="{00000000-0004-0000-0000-000034000000}"/>
    <hyperlink ref="C38:J38" location="JUMP_H_IX" display="IX" xr:uid="{00000000-0004-0000-0000-000035000000}"/>
    <hyperlink ref="B30" location="JUMP_H_I" display="I" xr:uid="{00000000-0004-0000-0000-000036000000}"/>
    <hyperlink ref="B31" location="JUMP_H_II" display="II" xr:uid="{00000000-0004-0000-0000-000037000000}"/>
    <hyperlink ref="B32" location="JUMP_H_III" display="III" xr:uid="{00000000-0004-0000-0000-000038000000}"/>
    <hyperlink ref="B33" location="JUMP_H_IV" display="IV" xr:uid="{00000000-0004-0000-0000-000039000000}"/>
    <hyperlink ref="B34" location="JUMP_H_V" display="V" xr:uid="{00000000-0004-0000-0000-00003A000000}"/>
    <hyperlink ref="B35" location="JUMP_H_VI" display="VI" xr:uid="{00000000-0004-0000-0000-00003B000000}"/>
    <hyperlink ref="B36" location="JUMP_H_VII" display="VII" xr:uid="{00000000-0004-0000-0000-00003C000000}"/>
    <hyperlink ref="B37" location="JUMP_H_VIII" display="VIII" xr:uid="{00000000-0004-0000-0000-00003D000000}"/>
    <hyperlink ref="B38" location="JUMP_H_IX" display="IX" xr:uid="{00000000-0004-0000-0000-00003E000000}"/>
    <hyperlink ref="C42:J42" location="JUMP_J_Top" display="JUMP_J_Top" xr:uid="{00000000-0004-0000-0000-00003F000000}"/>
    <hyperlink ref="C40:J40" location="JUMP_I_Top" display="JUMP_I_Top" xr:uid="{00000000-0004-0000-0000-000040000000}"/>
    <hyperlink ref="B40" location="JUMP_I_Top" display="I" xr:uid="{00000000-0004-0000-0000-000041000000}"/>
    <hyperlink ref="B42" location="JUMP_J_Top" display="I" xr:uid="{00000000-0004-0000-0000-000042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L92"/>
  <sheetViews>
    <sheetView workbookViewId="0">
      <pane ySplit="3" topLeftCell="A63" activePane="bottomLeft" state="frozen"/>
      <selection pane="bottomLeft" activeCell="N82" sqref="N82"/>
    </sheetView>
  </sheetViews>
  <sheetFormatPr defaultColWidth="9.109375" defaultRowHeight="13.2" x14ac:dyDescent="0.25"/>
  <cols>
    <col min="1" max="1" width="4.6640625" style="107" customWidth="1"/>
    <col min="2" max="2" width="12.6640625" style="107" customWidth="1"/>
    <col min="3" max="3" width="15.6640625" style="107" customWidth="1"/>
    <col min="4" max="11" width="12.6640625" style="107" customWidth="1"/>
    <col min="12" max="12" width="4.6640625" style="107" customWidth="1"/>
    <col min="13" max="16384" width="9.109375" style="286"/>
  </cols>
  <sheetData>
    <row r="1" spans="1:12" ht="13.5" customHeight="1" thickBot="1" x14ac:dyDescent="0.3">
      <c r="A1" s="585" t="s">
        <v>252</v>
      </c>
      <c r="B1" s="304" t="str">
        <f>Translations!$B$2</f>
        <v>Navigeringsfält:</v>
      </c>
      <c r="C1" s="305"/>
      <c r="D1" s="588" t="str">
        <f>Translations!$B$18</f>
        <v>Innehållsförteckning</v>
      </c>
      <c r="E1" s="588"/>
      <c r="F1" s="588" t="str">
        <f>Translations!$B$19</f>
        <v>Föregående blad</v>
      </c>
      <c r="G1" s="588"/>
      <c r="H1" s="588" t="str">
        <f>Translations!$B$3</f>
        <v>Nästa blad</v>
      </c>
      <c r="I1" s="588"/>
      <c r="J1" s="588"/>
      <c r="K1" s="588"/>
      <c r="L1" s="72"/>
    </row>
    <row r="2" spans="1:12" ht="13.8" thickBot="1" x14ac:dyDescent="0.3">
      <c r="A2" s="586"/>
      <c r="B2" s="588" t="str">
        <f>Translations!$B$4</f>
        <v>Högst upp</v>
      </c>
      <c r="C2" s="588"/>
      <c r="D2" s="592"/>
      <c r="E2" s="593"/>
      <c r="F2" s="593"/>
      <c r="G2" s="593"/>
      <c r="H2" s="593"/>
      <c r="I2" s="593"/>
      <c r="J2" s="593"/>
      <c r="K2" s="593"/>
      <c r="L2" s="72"/>
    </row>
    <row r="3" spans="1:12" ht="13.8" thickBot="1" x14ac:dyDescent="0.3">
      <c r="A3" s="587"/>
      <c r="B3" s="588" t="str">
        <f>Translations!$B$5</f>
        <v>Längst ner</v>
      </c>
      <c r="C3" s="588"/>
      <c r="D3" s="597"/>
      <c r="E3" s="598"/>
      <c r="F3" s="598"/>
      <c r="G3" s="598"/>
      <c r="H3" s="598"/>
      <c r="I3" s="598"/>
      <c r="J3" s="598"/>
      <c r="K3" s="598"/>
      <c r="L3" s="72"/>
    </row>
    <row r="4" spans="1:12" ht="27.6" x14ac:dyDescent="0.45">
      <c r="A4" s="72"/>
      <c r="B4" s="82"/>
      <c r="C4" s="72"/>
      <c r="D4" s="72"/>
      <c r="E4" s="73"/>
      <c r="F4" s="72"/>
      <c r="G4" s="72"/>
      <c r="H4" s="72"/>
      <c r="I4" s="72"/>
      <c r="J4" s="72"/>
      <c r="K4" s="72"/>
      <c r="L4" s="72"/>
    </row>
    <row r="5" spans="1:12" ht="17.399999999999999" x14ac:dyDescent="0.25">
      <c r="A5" s="108"/>
      <c r="B5" s="652" t="str">
        <f>Translations!$B$8</f>
        <v>RIKTLINJER OCH VILLKOR</v>
      </c>
      <c r="C5" s="652"/>
      <c r="D5" s="652"/>
      <c r="E5" s="652"/>
      <c r="F5" s="652"/>
      <c r="G5" s="652"/>
      <c r="H5" s="652"/>
      <c r="I5" s="652"/>
      <c r="J5" s="652"/>
      <c r="K5" s="72"/>
      <c r="L5" s="72"/>
    </row>
    <row r="6" spans="1:12" x14ac:dyDescent="0.25">
      <c r="A6" s="108"/>
      <c r="B6" s="646"/>
      <c r="C6" s="646"/>
      <c r="D6" s="646"/>
      <c r="E6" s="646"/>
      <c r="F6" s="646"/>
      <c r="G6" s="646"/>
      <c r="H6" s="646"/>
      <c r="I6" s="646"/>
      <c r="J6" s="646"/>
      <c r="K6" s="646"/>
      <c r="L6" s="72"/>
    </row>
    <row r="7" spans="1:12" ht="15.6" x14ac:dyDescent="0.3">
      <c r="A7" s="109"/>
      <c r="B7" s="613" t="str">
        <f>Translations!$B$20</f>
        <v>Allmän information om mallen</v>
      </c>
      <c r="C7" s="613"/>
      <c r="D7" s="613"/>
      <c r="E7" s="613"/>
      <c r="F7" s="613"/>
      <c r="G7" s="613"/>
      <c r="H7" s="613"/>
      <c r="I7" s="613"/>
      <c r="J7" s="613"/>
      <c r="K7" s="613"/>
      <c r="L7" s="72"/>
    </row>
    <row r="8" spans="1:12" x14ac:dyDescent="0.25">
      <c r="A8" s="110"/>
      <c r="B8" s="110"/>
      <c r="C8" s="110"/>
      <c r="D8" s="110"/>
      <c r="E8" s="110"/>
      <c r="F8" s="110"/>
      <c r="G8" s="110"/>
      <c r="H8" s="110"/>
      <c r="I8" s="110"/>
      <c r="J8" s="111"/>
      <c r="K8" s="111"/>
      <c r="L8" s="72"/>
    </row>
    <row r="9" spans="1:12" ht="25.5" customHeight="1" x14ac:dyDescent="0.25">
      <c r="A9" s="112">
        <v>1</v>
      </c>
      <c r="B9" s="608" t="str">
        <f>Translations!$B$808</f>
        <v>Enligt direktiv 2003/87/EG, senast ändrat genom direktiv (EU) 2023/959 (direktivet om EU:s utsläppshandelssystem) ska medlemsstaterna tilldela utsläppsrätter gratis till anläggningar på grundval av unionstäckande och fullt harmoniserade bestämmelser (artikel 10a.1). Direktivet kan laddas ner via följande länk:</v>
      </c>
      <c r="C9" s="609"/>
      <c r="D9" s="609"/>
      <c r="E9" s="609"/>
      <c r="F9" s="609"/>
      <c r="G9" s="609"/>
      <c r="H9" s="609"/>
      <c r="I9" s="609"/>
      <c r="J9" s="609"/>
      <c r="K9" s="609"/>
      <c r="L9" s="72"/>
    </row>
    <row r="10" spans="1:12" x14ac:dyDescent="0.25">
      <c r="A10" s="110"/>
      <c r="B10" s="647" t="s">
        <v>1155</v>
      </c>
      <c r="C10" s="648"/>
      <c r="D10" s="648"/>
      <c r="E10" s="648"/>
      <c r="F10" s="648"/>
      <c r="G10" s="648"/>
      <c r="H10" s="648"/>
      <c r="I10" s="648"/>
      <c r="J10" s="648"/>
      <c r="K10" s="648"/>
      <c r="L10" s="72"/>
    </row>
    <row r="11" spans="1:12" ht="25.5" customHeight="1" x14ac:dyDescent="0.25">
      <c r="A11" s="112">
        <v>2</v>
      </c>
      <c r="B11" s="608" t="str">
        <f>Translations!$B$23</f>
        <v>Bestämmelserna om gratis tilldelning (nedan kallade FAR) finns i kommissionens delegerade förordning (EU) 2019/331 av den 19 december 2018 om fastställande av unionstäckande övergångsbestämmelser för harmoniserad gratis tilldelning av utsläppsrätter enligt artikel 10a i Europaparlamentets och rådets direktiv 2003/87/EG. Finns på:</v>
      </c>
      <c r="C11" s="609"/>
      <c r="D11" s="609"/>
      <c r="E11" s="609"/>
      <c r="F11" s="609"/>
      <c r="G11" s="609"/>
      <c r="H11" s="609"/>
      <c r="I11" s="609"/>
      <c r="J11" s="609"/>
      <c r="K11" s="609"/>
      <c r="L11" s="72"/>
    </row>
    <row r="12" spans="1:12" ht="12.75" customHeight="1" x14ac:dyDescent="0.25">
      <c r="A12" s="110"/>
      <c r="B12" s="649" t="str">
        <f>Translations!$B$24</f>
        <v>http://data.europa.eu/eli/reg_del/2019/331/oj</v>
      </c>
      <c r="C12" s="650"/>
      <c r="D12" s="650"/>
      <c r="E12" s="650"/>
      <c r="F12" s="650"/>
      <c r="G12" s="650"/>
      <c r="H12" s="650"/>
      <c r="I12" s="650"/>
      <c r="J12" s="650"/>
      <c r="K12" s="650"/>
      <c r="L12" s="72"/>
    </row>
    <row r="13" spans="1:12" ht="25.5" customHeight="1" x14ac:dyDescent="0.25">
      <c r="A13" s="112">
        <v>3</v>
      </c>
      <c r="B13" s="608" t="str">
        <f>Translations!$B$25</f>
        <v>En central del i FAR är att medlemsstaterna ska samla in uppgifter, för vilket verksamhetsutövarna måste upprätta en övervakningsmetodplan i enlighet med artikel 8 i FAR.</v>
      </c>
      <c r="C13" s="609"/>
      <c r="D13" s="609"/>
      <c r="E13" s="609"/>
      <c r="F13" s="609"/>
      <c r="G13" s="609"/>
      <c r="H13" s="609"/>
      <c r="I13" s="609"/>
      <c r="J13" s="609"/>
      <c r="K13" s="609"/>
      <c r="L13" s="72"/>
    </row>
    <row r="14" spans="1:12" ht="25.5" customHeight="1" x14ac:dyDescent="0.25">
      <c r="A14" s="112">
        <v>4</v>
      </c>
      <c r="B14" s="608" t="str">
        <f>Translations!$B$26</f>
        <v xml:space="preserve">Detta är en mall till övervakningsmetodplanen vilken har tagits fram av konsulter (Umweltbundesamt GmbH Austria och SQ Consult) på uppdrag av kommissionen.
Synpunkterna i denna fil är upphovsmännens egna och stämmer nödvändigtvis inte överens med kommissionens synpunkter. </v>
      </c>
      <c r="C14" s="609"/>
      <c r="D14" s="609"/>
      <c r="E14" s="609"/>
      <c r="F14" s="609"/>
      <c r="G14" s="609"/>
      <c r="H14" s="609"/>
      <c r="I14" s="609"/>
      <c r="J14" s="609"/>
      <c r="K14" s="609"/>
      <c r="L14" s="72"/>
    </row>
    <row r="15" spans="1:12" ht="17.399999999999999" x14ac:dyDescent="0.25">
      <c r="A15" s="112">
        <v>5</v>
      </c>
      <c r="B15" s="651" t="str">
        <f>Translations!$B$809</f>
        <v>Detta är den första publicerade versionen av den uppdaterade mallen för 2026–2030. Version av den 26 februari 2024</v>
      </c>
      <c r="C15" s="651"/>
      <c r="D15" s="651"/>
      <c r="E15" s="651"/>
      <c r="F15" s="651"/>
      <c r="G15" s="651"/>
      <c r="H15" s="651"/>
      <c r="I15" s="651"/>
      <c r="J15" s="651"/>
      <c r="K15" s="651"/>
      <c r="L15" s="72"/>
    </row>
    <row r="16" spans="1:12" x14ac:dyDescent="0.25">
      <c r="A16" s="110"/>
      <c r="B16" s="110"/>
      <c r="C16" s="110"/>
      <c r="D16" s="110"/>
      <c r="E16" s="110"/>
      <c r="F16" s="110"/>
      <c r="G16" s="110"/>
      <c r="H16" s="110"/>
      <c r="I16" s="110"/>
      <c r="J16" s="111"/>
      <c r="K16" s="111"/>
      <c r="L16" s="72"/>
    </row>
    <row r="17" spans="1:12" ht="15.6" x14ac:dyDescent="0.3">
      <c r="A17" s="109"/>
      <c r="B17" s="613" t="str">
        <f>Translations!$B$28</f>
        <v>Så här använder ni filen</v>
      </c>
      <c r="C17" s="613"/>
      <c r="D17" s="613"/>
      <c r="E17" s="613"/>
      <c r="F17" s="613"/>
      <c r="G17" s="613"/>
      <c r="H17" s="613"/>
      <c r="I17" s="613"/>
      <c r="J17" s="613"/>
      <c r="K17" s="613"/>
      <c r="L17" s="72"/>
    </row>
    <row r="18" spans="1:12" x14ac:dyDescent="0.25">
      <c r="A18" s="110"/>
      <c r="B18" s="110"/>
      <c r="C18" s="110"/>
      <c r="D18" s="110"/>
      <c r="E18" s="110"/>
      <c r="F18" s="110"/>
      <c r="G18" s="110"/>
      <c r="H18" s="110"/>
      <c r="I18" s="110"/>
      <c r="J18" s="111"/>
      <c r="K18" s="111"/>
      <c r="L18" s="72"/>
    </row>
    <row r="19" spans="1:12" x14ac:dyDescent="0.25">
      <c r="A19" s="112">
        <v>6</v>
      </c>
      <c r="B19" s="608" t="str">
        <f>Translations!$B$29</f>
        <v>Automatisk beräkning (som finns under menyn Formler/Beräkningsalternativ) måste aktiveras.</v>
      </c>
      <c r="C19" s="609"/>
      <c r="D19" s="609"/>
      <c r="E19" s="609"/>
      <c r="F19" s="609"/>
      <c r="G19" s="609"/>
      <c r="H19" s="609"/>
      <c r="I19" s="609"/>
      <c r="J19" s="609"/>
      <c r="K19" s="609"/>
      <c r="L19" s="72"/>
    </row>
    <row r="20" spans="1:12" ht="25.5" customHeight="1" x14ac:dyDescent="0.25">
      <c r="B20" s="608" t="str">
        <f>Translations!$B$30</f>
        <v xml:space="preserve">Ni bör helst gå igenom filen från början till slut. Vissa funktioner vägleder er genom formuläret beroende på vad ni har matat in tidigare, till exempel celler som ändrar färg om de inte behöver fyllas i (se färgkoder nedan). </v>
      </c>
      <c r="C20" s="609"/>
      <c r="D20" s="609"/>
      <c r="E20" s="609"/>
      <c r="F20" s="609"/>
      <c r="G20" s="609"/>
      <c r="H20" s="609"/>
      <c r="I20" s="609"/>
      <c r="J20" s="609"/>
      <c r="K20" s="609"/>
      <c r="L20" s="72"/>
    </row>
    <row r="21" spans="1:12" ht="39.9" customHeight="1" x14ac:dyDescent="0.25">
      <c r="A21" s="112"/>
      <c r="B21" s="608" t="str">
        <f>Translations!$B$31</f>
        <v>I flera fält går det att välja mellan fördefinierade värden. Man kan välja ett alternativ i nedrullningslistan genom att klicka med musen på den lilla pil som visas i cellens högerkant eller tryck Alt+nedåtpil när cellen har markerats. I vissa fält kan ni skriva in egen text även om det finns en nedrullningslista. Det går att göra när nedrullningslistorna innehåller tomma listposter.</v>
      </c>
      <c r="C21" s="609"/>
      <c r="D21" s="609"/>
      <c r="E21" s="609"/>
      <c r="F21" s="609"/>
      <c r="G21" s="609"/>
      <c r="H21" s="609"/>
      <c r="I21" s="609"/>
      <c r="J21" s="609"/>
      <c r="K21" s="609"/>
      <c r="L21" s="72"/>
    </row>
    <row r="22" spans="1:12" ht="25.5" customHeight="1" x14ac:dyDescent="0.25">
      <c r="A22" s="112">
        <v>7</v>
      </c>
      <c r="B22" s="608" t="str">
        <f>Translations!$B$32</f>
        <v>Ibland visas felmeddelanden när datainmatningar är ofullständiga. Avsaknad av felmeddelanden är ingen garanti för korrekta beräkningar då det inte alltid går att testa datans fullständighet. Om inga resultat visas i ett grönt fält kan det antas att vissa data fortfarande saknas.</v>
      </c>
      <c r="C22" s="609"/>
      <c r="D22" s="609"/>
      <c r="E22" s="609"/>
      <c r="F22" s="609"/>
      <c r="G22" s="609"/>
      <c r="H22" s="609"/>
      <c r="I22" s="609"/>
      <c r="J22" s="609"/>
      <c r="K22" s="609"/>
      <c r="L22" s="72"/>
    </row>
    <row r="23" spans="1:12" ht="12.75" customHeight="1" x14ac:dyDescent="0.25">
      <c r="A23" s="112"/>
      <c r="B23" s="608" t="str">
        <f>Translations!$B$33</f>
        <v>Man måste vara särskilt noga med att datan stämmer överens med de enheter som visas.</v>
      </c>
      <c r="C23" s="609"/>
      <c r="D23" s="609"/>
      <c r="E23" s="609"/>
      <c r="F23" s="609"/>
      <c r="G23" s="609"/>
      <c r="H23" s="609"/>
      <c r="I23" s="609"/>
      <c r="J23" s="609"/>
      <c r="K23" s="609"/>
      <c r="L23" s="72"/>
    </row>
    <row r="24" spans="1:12" ht="12.75" customHeight="1" x14ac:dyDescent="0.25">
      <c r="A24" s="112"/>
      <c r="B24" s="110" t="str">
        <f>Translations!$B$34</f>
        <v>Felmeddelandena är ofta mycket korta på grund av det begränsade utrymmet. De viktigaste meddelandena är följande:</v>
      </c>
      <c r="C24" s="111"/>
      <c r="D24" s="111"/>
      <c r="E24" s="111"/>
      <c r="F24" s="111"/>
      <c r="G24" s="111"/>
      <c r="H24" s="111"/>
      <c r="I24" s="111"/>
      <c r="J24" s="111"/>
      <c r="K24" s="111"/>
      <c r="L24" s="72"/>
    </row>
    <row r="25" spans="1:12" ht="12.75" customHeight="1" x14ac:dyDescent="0.25">
      <c r="A25" s="112"/>
      <c r="B25" s="110"/>
      <c r="C25" s="113" t="str">
        <f>Translations!$B$35</f>
        <v>ofullständigt!</v>
      </c>
      <c r="D25" s="639" t="str">
        <f>Translations!$B$36</f>
        <v>Det finns inte tillräckligt med data för att utföra beräkningen (t.ex. en utsläppsfaktor saknas för ett visst år).</v>
      </c>
      <c r="E25" s="640"/>
      <c r="F25" s="640"/>
      <c r="G25" s="640"/>
      <c r="H25" s="640"/>
      <c r="I25" s="640"/>
      <c r="J25" s="640"/>
      <c r="K25" s="640"/>
      <c r="L25" s="72"/>
    </row>
    <row r="26" spans="1:12" ht="12.75" customHeight="1" x14ac:dyDescent="0.25">
      <c r="A26" s="112"/>
      <c r="B26" s="110"/>
      <c r="C26" s="113" t="str">
        <f>Translations!$B$37</f>
        <v>inkonsekvent!</v>
      </c>
      <c r="D26" s="639" t="str">
        <f>Translations!$B$38</f>
        <v>De valda enheterna stämmer inte överens och beräkningar utifrån inmatningarna kommer att ge felaktiga resultat.</v>
      </c>
      <c r="E26" s="640"/>
      <c r="F26" s="640"/>
      <c r="G26" s="640"/>
      <c r="H26" s="640"/>
      <c r="I26" s="640"/>
      <c r="J26" s="640"/>
      <c r="K26" s="640"/>
      <c r="L26" s="72"/>
    </row>
    <row r="27" spans="1:12" ht="12.75" customHeight="1" x14ac:dyDescent="0.25">
      <c r="A27" s="112"/>
      <c r="B27" s="110"/>
      <c r="C27" s="113" t="str">
        <f>Translations!$B$39</f>
        <v>negativt!</v>
      </c>
      <c r="D27" s="639" t="str">
        <f>Translations!$B$40</f>
        <v>Inga negativa värden är tillåtna i beräkningen.</v>
      </c>
      <c r="E27" s="640"/>
      <c r="F27" s="640"/>
      <c r="G27" s="640"/>
      <c r="H27" s="640"/>
      <c r="I27" s="640"/>
      <c r="J27" s="640"/>
      <c r="K27" s="640"/>
      <c r="L27" s="72"/>
    </row>
    <row r="28" spans="1:12" ht="12.75" customHeight="1" x14ac:dyDescent="0.25">
      <c r="A28" s="112"/>
      <c r="B28" s="110"/>
      <c r="C28" s="113" t="str">
        <f>Translations!$B$41</f>
        <v>Manuellt!</v>
      </c>
      <c r="D28" s="639" t="str">
        <f>Translations!$B$42</f>
        <v>Datan måste matas in manuellt där det inte går att göra någon automatisk beräkning av en viss parameter.</v>
      </c>
      <c r="E28" s="640"/>
      <c r="F28" s="640"/>
      <c r="G28" s="640"/>
      <c r="H28" s="640"/>
      <c r="I28" s="640"/>
      <c r="J28" s="640"/>
      <c r="K28" s="640"/>
      <c r="L28" s="72"/>
    </row>
    <row r="29" spans="1:12" ht="12.75" customHeight="1" x14ac:dyDescent="0.25">
      <c r="A29" s="112"/>
      <c r="B29" s="110"/>
      <c r="C29" s="114" t="str">
        <f>Translations!$B$43</f>
        <v>Inmatning i A.III.3!</v>
      </c>
      <c r="D29" s="641" t="str">
        <f>Translations!$B$44</f>
        <v>Hänvisningar till delar av ett dokument. Data saknas i de delar som det hänvisas till.</v>
      </c>
      <c r="E29" s="642"/>
      <c r="F29" s="642"/>
      <c r="G29" s="642"/>
      <c r="H29" s="642"/>
      <c r="I29" s="642"/>
      <c r="J29" s="642"/>
      <c r="K29" s="642"/>
      <c r="L29" s="72"/>
    </row>
    <row r="30" spans="1:12" ht="12.75" customHeight="1" x14ac:dyDescent="0.25">
      <c r="A30" s="112"/>
      <c r="B30" s="110"/>
      <c r="C30" s="115" t="s">
        <v>254</v>
      </c>
      <c r="D30" s="643"/>
      <c r="E30" s="644"/>
      <c r="F30" s="644"/>
      <c r="G30" s="644"/>
      <c r="H30" s="644"/>
      <c r="I30" s="644"/>
      <c r="J30" s="644"/>
      <c r="K30" s="644"/>
      <c r="L30" s="72"/>
    </row>
    <row r="31" spans="1:12" ht="12.75" customHeight="1" x14ac:dyDescent="0.25">
      <c r="A31" s="112"/>
      <c r="B31" s="110"/>
      <c r="C31" s="110"/>
      <c r="D31" s="110"/>
      <c r="E31" s="110"/>
      <c r="F31" s="110"/>
      <c r="G31" s="110"/>
      <c r="H31" s="110"/>
      <c r="I31" s="110"/>
      <c r="J31" s="110"/>
      <c r="K31" s="110"/>
      <c r="L31" s="72"/>
    </row>
    <row r="32" spans="1:12" s="287" customFormat="1" ht="12.75" customHeight="1" x14ac:dyDescent="0.25">
      <c r="A32" s="112">
        <v>8</v>
      </c>
      <c r="B32" s="645" t="str">
        <f>Translations!$B$45</f>
        <v>Färgkoder och teckensnitt:</v>
      </c>
      <c r="C32" s="607"/>
      <c r="D32" s="607"/>
      <c r="E32" s="607"/>
      <c r="F32" s="607"/>
      <c r="G32" s="607"/>
      <c r="H32" s="607"/>
      <c r="I32" s="607"/>
      <c r="J32" s="607"/>
      <c r="K32" s="607"/>
      <c r="L32" s="72"/>
    </row>
    <row r="33" spans="1:12" s="287" customFormat="1" ht="12.75" customHeight="1" x14ac:dyDescent="0.25">
      <c r="A33" s="75"/>
      <c r="B33" s="582" t="str">
        <f>Translations!$B$46</f>
        <v>Fetmarkerad text:</v>
      </c>
      <c r="C33" s="607"/>
      <c r="D33" s="629" t="str">
        <f>Translations!$B$47</f>
        <v>Denna text beskriver vilken inmatning som krävs.</v>
      </c>
      <c r="E33" s="629"/>
      <c r="F33" s="629"/>
      <c r="G33" s="629"/>
      <c r="H33" s="629"/>
      <c r="I33" s="629"/>
      <c r="J33" s="629"/>
      <c r="K33" s="629"/>
      <c r="L33" s="72"/>
    </row>
    <row r="34" spans="1:12" s="287" customFormat="1" x14ac:dyDescent="0.25">
      <c r="A34" s="75"/>
      <c r="B34" s="634" t="str">
        <f>Translations!$B$48</f>
        <v>Mindre kursiv text:</v>
      </c>
      <c r="C34" s="635"/>
      <c r="D34" s="629" t="str">
        <f>Translations!$B$49</f>
        <v xml:space="preserve">Denna text ger ytterligare förklaringar. </v>
      </c>
      <c r="E34" s="629"/>
      <c r="F34" s="629"/>
      <c r="G34" s="629"/>
      <c r="H34" s="629"/>
      <c r="I34" s="629"/>
      <c r="J34" s="629"/>
      <c r="K34" s="629"/>
      <c r="L34" s="72"/>
    </row>
    <row r="35" spans="1:12" s="287" customFormat="1" ht="12.75" customHeight="1" x14ac:dyDescent="0.25">
      <c r="A35" s="75"/>
      <c r="B35" s="636"/>
      <c r="C35" s="637"/>
      <c r="D35" s="629" t="str">
        <f>Translations!$B$50</f>
        <v>Gula fält är obligatoriska inmatningsfält. Om frågan inte är relevant för anläggningen krävs dock ingen inmatning.</v>
      </c>
      <c r="E35" s="629"/>
      <c r="F35" s="629"/>
      <c r="G35" s="629"/>
      <c r="H35" s="629"/>
      <c r="I35" s="629"/>
      <c r="J35" s="629"/>
      <c r="K35" s="629"/>
      <c r="L35" s="72"/>
    </row>
    <row r="36" spans="1:12" s="287" customFormat="1" x14ac:dyDescent="0.25">
      <c r="A36" s="75"/>
      <c r="B36" s="638"/>
      <c r="C36" s="637"/>
      <c r="D36" s="627" t="str">
        <f>Translations!$B$51</f>
        <v>Ljusgula fält innebär att inmatning är valfritt.</v>
      </c>
      <c r="E36" s="607"/>
      <c r="F36" s="607"/>
      <c r="G36" s="607"/>
      <c r="H36" s="607"/>
      <c r="I36" s="607"/>
      <c r="J36" s="607"/>
      <c r="K36" s="607"/>
      <c r="L36" s="72"/>
    </row>
    <row r="37" spans="1:12" s="287" customFormat="1" x14ac:dyDescent="0.25">
      <c r="A37" s="75"/>
      <c r="B37" s="625"/>
      <c r="C37" s="626"/>
      <c r="D37" s="627" t="str">
        <f>Translations!$B$52</f>
        <v>Gröna fält visar automatiskt beräknade resultat. Röd text är felmeddelanden (att data saknas osv.).</v>
      </c>
      <c r="E37" s="607"/>
      <c r="F37" s="607"/>
      <c r="G37" s="607"/>
      <c r="H37" s="607"/>
      <c r="I37" s="607"/>
      <c r="J37" s="607"/>
      <c r="K37" s="607"/>
      <c r="L37" s="72"/>
    </row>
    <row r="38" spans="1:12" s="287" customFormat="1" ht="12.75" customHeight="1" x14ac:dyDescent="0.25">
      <c r="A38" s="75"/>
      <c r="B38" s="628"/>
      <c r="C38" s="626"/>
      <c r="D38" s="629" t="str">
        <f>Translations!$B$53</f>
        <v>Skuggade fält innebär att ingen inmatning behövs eftersom inmatning gjorts i ett annat fält.</v>
      </c>
      <c r="E38" s="629"/>
      <c r="F38" s="629"/>
      <c r="G38" s="629"/>
      <c r="H38" s="629"/>
      <c r="I38" s="629"/>
      <c r="J38" s="629"/>
      <c r="K38" s="629"/>
      <c r="L38" s="72"/>
    </row>
    <row r="39" spans="1:12" s="287" customFormat="1" x14ac:dyDescent="0.25">
      <c r="A39" s="75"/>
      <c r="B39" s="630"/>
      <c r="C39" s="630"/>
      <c r="D39" s="629" t="str">
        <f>Translations!$B$54</f>
        <v>Gråtonade områden ska fyllas i av medlemsstaterna innan deras egna versioner av mallen offentliggörs.</v>
      </c>
      <c r="E39" s="607"/>
      <c r="F39" s="607"/>
      <c r="G39" s="607"/>
      <c r="H39" s="607"/>
      <c r="I39" s="607"/>
      <c r="J39" s="607"/>
      <c r="K39" s="607"/>
      <c r="L39" s="72"/>
    </row>
    <row r="40" spans="1:12" s="287" customFormat="1" x14ac:dyDescent="0.25">
      <c r="A40" s="75"/>
      <c r="B40" s="631"/>
      <c r="C40" s="631"/>
      <c r="D40" s="629" t="str">
        <f>Translations!$B$55</f>
        <v>Ljusgråa områden används för navigering och hyperlänkar.</v>
      </c>
      <c r="E40" s="607"/>
      <c r="F40" s="607"/>
      <c r="G40" s="607"/>
      <c r="H40" s="607"/>
      <c r="I40" s="607"/>
      <c r="J40" s="607"/>
      <c r="K40" s="607"/>
      <c r="L40" s="72"/>
    </row>
    <row r="41" spans="1:12" s="287" customFormat="1" x14ac:dyDescent="0.25">
      <c r="A41" s="75"/>
      <c r="B41" s="116"/>
      <c r="C41" s="75"/>
      <c r="D41" s="75"/>
      <c r="E41" s="75"/>
      <c r="F41" s="75"/>
      <c r="G41" s="75"/>
      <c r="H41" s="75"/>
      <c r="I41" s="75"/>
      <c r="J41" s="75"/>
      <c r="K41" s="75"/>
      <c r="L41" s="72"/>
    </row>
    <row r="42" spans="1:12" ht="39.9" customHeight="1" x14ac:dyDescent="0.25">
      <c r="A42" s="112">
        <v>9</v>
      </c>
      <c r="B42" s="608" t="str">
        <f>Translations!$B$56</f>
        <v>På navigationspanelerna högst upp på varje blad ges hyperlänkar för att man snabbt ska kunna gå till olika inmatningsavsnitt. Första raden (”Innehållsförteckning”, ”Föregående blad”, ”Nästa blad”, ”Sammanfattning”) och enheterna ”Högst upp” och ”Längst ner” är desamma för alla blad. Beroende på vilket blad det rör sig om har ytterligare menyalternativ lagts till. Om bakgrundsfärgen på något av hyperlänksfälten blir röd saknas data i avsnittet (inte i alla blad).</v>
      </c>
      <c r="C42" s="609"/>
      <c r="D42" s="609"/>
      <c r="E42" s="609"/>
      <c r="F42" s="609"/>
      <c r="G42" s="609"/>
      <c r="H42" s="609"/>
      <c r="I42" s="609"/>
      <c r="J42" s="609"/>
      <c r="K42" s="609"/>
      <c r="L42" s="72"/>
    </row>
    <row r="43" spans="1:12" ht="39.9" customHeight="1" x14ac:dyDescent="0.25">
      <c r="A43" s="112">
        <v>10</v>
      </c>
      <c r="B43" s="608" t="str">
        <f>Translations!$B$57</f>
        <v>Denna mall har låsts för datainmatning förutom i de gula fälten. Av öppenhetsskäl finns dock inget lösenord. Detta innebär att alla formler kan visas. Det rekommenderas att skyddet bibehålls när filen används för datainmatning. Bladen bör endast vara oskyddade när formlernas giltighet kontrolleras. Det rekommenderas att detta görs i en separat fil.</v>
      </c>
      <c r="C43" s="609"/>
      <c r="D43" s="609"/>
      <c r="E43" s="609"/>
      <c r="F43" s="609"/>
      <c r="G43" s="609"/>
      <c r="H43" s="609"/>
      <c r="I43" s="609"/>
      <c r="J43" s="609"/>
      <c r="K43" s="609"/>
      <c r="L43" s="72"/>
    </row>
    <row r="44" spans="1:12" ht="39.9" customHeight="1" x14ac:dyDescent="0.25">
      <c r="A44" s="112">
        <v>11</v>
      </c>
      <c r="B44" s="632" t="str">
        <f>Translations!$B$58</f>
        <v>För att skydda formler mot oavsiktliga ändringar, som ofta leder till felaktiga och vilseledande resultat, är det mycket viktigt att INTE ANVÄNDA funktionerna KLIPP UT OCH KLISTRA IN.
Om ni vill flytta data ska ni först KOPIERA och KLISTRA IN dem och sedan radera oönskade data på det ursprungliga (felaktiga) stället.</v>
      </c>
      <c r="C44" s="633"/>
      <c r="D44" s="633"/>
      <c r="E44" s="633"/>
      <c r="F44" s="633"/>
      <c r="G44" s="633"/>
      <c r="H44" s="633"/>
      <c r="I44" s="633"/>
      <c r="J44" s="633"/>
      <c r="K44" s="633"/>
      <c r="L44" s="72"/>
    </row>
    <row r="45" spans="1:12" ht="51.9" customHeight="1" x14ac:dyDescent="0.25">
      <c r="A45" s="112">
        <v>12</v>
      </c>
      <c r="B45" s="608" t="str">
        <f>Translations!$B$59</f>
        <v>Datafälten har inte optimerats för numeriska och andra format. Bladskyddet har emellertid begränsats så att ni kan använda era egna format. Framför allt kan ni välja hur många decimaler som ska visas. Antalet decimaler påverkar i princip inte beräkningens exakthet. I princip bör alternativet ”Visad precision” i MS Excel avaktiveras. För mer information om detta, se MS Excels ”Hjälp”-funktion.</v>
      </c>
      <c r="C45" s="609"/>
      <c r="D45" s="609"/>
      <c r="E45" s="609"/>
      <c r="F45" s="609"/>
      <c r="G45" s="609"/>
      <c r="H45" s="609"/>
      <c r="I45" s="609"/>
      <c r="J45" s="609"/>
      <c r="K45" s="609"/>
      <c r="L45" s="72"/>
    </row>
    <row r="46" spans="1:12" ht="12.75" customHeight="1" thickBot="1" x14ac:dyDescent="0.3">
      <c r="B46" s="608"/>
      <c r="C46" s="609"/>
      <c r="D46" s="609"/>
      <c r="E46" s="609"/>
      <c r="F46" s="609"/>
      <c r="G46" s="609"/>
      <c r="H46" s="609"/>
      <c r="I46" s="609"/>
      <c r="J46" s="609"/>
      <c r="K46" s="609"/>
      <c r="L46" s="72"/>
    </row>
    <row r="47" spans="1:12" ht="114" customHeight="1" thickBot="1" x14ac:dyDescent="0.3">
      <c r="A47" s="112">
        <v>13</v>
      </c>
      <c r="B47" s="610" t="str">
        <f>Translations!$B$60</f>
        <v>ANSVARSFRISKRIVNING: Alla formler har tagits fram med omsorg och grundligt. Misstag kan dock inte helt uteslutas.
Såsom anges ovan garanteras fullständig öppenhet för att kontrollera beräkningarnas giltighet. Vare sig upphovsmännen till denna fil eller Europeiska kommissionen kan hållas ansvariga för eventuella skador till följd av felaktiga eller vilseledande beräkningar. 
Användaren av denna fil (dvs. verksamhetsutövaren vid en ETS-anläggning) ansvarar fullt ut för att korrekt data rapporteras till den behöriga myndigheten.</v>
      </c>
      <c r="C47" s="611"/>
      <c r="D47" s="611"/>
      <c r="E47" s="611"/>
      <c r="F47" s="611"/>
      <c r="G47" s="611"/>
      <c r="H47" s="611"/>
      <c r="I47" s="611"/>
      <c r="J47" s="611"/>
      <c r="K47" s="612"/>
      <c r="L47" s="72"/>
    </row>
    <row r="48" spans="1:12" x14ac:dyDescent="0.25">
      <c r="A48" s="72"/>
      <c r="B48" s="72"/>
      <c r="C48" s="72"/>
      <c r="D48" s="72"/>
      <c r="E48" s="72"/>
      <c r="F48" s="72"/>
      <c r="G48" s="72"/>
      <c r="H48" s="72"/>
      <c r="I48" s="72"/>
      <c r="J48" s="72"/>
      <c r="K48" s="72"/>
      <c r="L48" s="72"/>
    </row>
    <row r="49" spans="1:12" x14ac:dyDescent="0.25">
      <c r="A49" s="72"/>
      <c r="B49" s="72"/>
      <c r="C49" s="72"/>
      <c r="D49" s="72"/>
      <c r="E49" s="72"/>
      <c r="F49" s="72"/>
      <c r="G49" s="72"/>
      <c r="H49" s="72"/>
      <c r="I49" s="72"/>
      <c r="J49" s="72"/>
      <c r="K49" s="72"/>
      <c r="L49" s="72"/>
    </row>
    <row r="50" spans="1:12" ht="15.6" x14ac:dyDescent="0.3">
      <c r="A50" s="109"/>
      <c r="B50" s="613" t="str">
        <f>Translations!$B$61</f>
        <v>Medlemsstatsspecifik information</v>
      </c>
      <c r="C50" s="613"/>
      <c r="D50" s="613"/>
      <c r="E50" s="613"/>
      <c r="F50" s="613"/>
      <c r="G50" s="613"/>
      <c r="H50" s="613"/>
      <c r="I50" s="613"/>
      <c r="J50" s="613"/>
      <c r="K50" s="613"/>
      <c r="L50" s="72"/>
    </row>
    <row r="51" spans="1:12" x14ac:dyDescent="0.25">
      <c r="A51" s="110"/>
      <c r="B51" s="110"/>
      <c r="C51" s="110"/>
      <c r="D51" s="110"/>
      <c r="E51" s="110"/>
      <c r="F51" s="110"/>
      <c r="G51" s="110"/>
      <c r="H51" s="110"/>
      <c r="I51" s="110"/>
      <c r="J51" s="111"/>
      <c r="K51" s="111"/>
      <c r="L51" s="72"/>
    </row>
    <row r="52" spans="1:12" ht="15" customHeight="1" x14ac:dyDescent="0.25">
      <c r="A52" s="111"/>
      <c r="B52" s="604" t="str">
        <f>Translations!$B$62</f>
        <v>Denna rapport ska lämnas in till Naturvårdsverket på följande sätt:</v>
      </c>
      <c r="C52" s="604"/>
      <c r="D52" s="604"/>
      <c r="E52" s="604"/>
      <c r="F52" s="604"/>
      <c r="G52" s="604"/>
      <c r="H52" s="604"/>
      <c r="I52" s="604"/>
      <c r="J52" s="604"/>
      <c r="K52" s="604"/>
      <c r="L52" s="72"/>
    </row>
    <row r="53" spans="1:12" x14ac:dyDescent="0.25">
      <c r="A53" s="75"/>
      <c r="B53" s="75"/>
      <c r="C53" s="75"/>
      <c r="D53" s="75"/>
      <c r="E53" s="75"/>
      <c r="F53" s="75"/>
      <c r="G53" s="75"/>
      <c r="H53" s="75"/>
      <c r="I53" s="75"/>
      <c r="J53" s="75"/>
      <c r="K53" s="75"/>
      <c r="L53" s="72"/>
    </row>
    <row r="54" spans="1:12" ht="13.2" customHeight="1" x14ac:dyDescent="0.25">
      <c r="A54" s="75"/>
      <c r="B54" s="75"/>
      <c r="C54" s="75"/>
      <c r="D54" s="614" t="str">
        <f>Translations!$B$63</f>
        <v>Ansökan ska lämnas in via en e-tjänst (se länk under "Svenska webbplatser" nedan).</v>
      </c>
      <c r="E54" s="615"/>
      <c r="F54" s="615"/>
      <c r="G54" s="616"/>
      <c r="H54" s="75"/>
      <c r="I54" s="75"/>
      <c r="J54" s="75"/>
      <c r="K54" s="75"/>
      <c r="L54" s="72"/>
    </row>
    <row r="55" spans="1:12" ht="13.2" customHeight="1" x14ac:dyDescent="0.25">
      <c r="A55" s="75"/>
      <c r="B55" s="75"/>
      <c r="C55" s="75"/>
      <c r="D55" s="617"/>
      <c r="E55" s="618"/>
      <c r="F55" s="618"/>
      <c r="G55" s="619"/>
      <c r="H55" s="75"/>
      <c r="I55" s="75"/>
      <c r="J55" s="75"/>
      <c r="K55" s="75"/>
      <c r="L55" s="72"/>
    </row>
    <row r="56" spans="1:12" ht="13.2" customHeight="1" x14ac:dyDescent="0.25">
      <c r="A56" s="75"/>
      <c r="B56" s="75"/>
      <c r="C56" s="75"/>
      <c r="D56" s="617"/>
      <c r="E56" s="618"/>
      <c r="F56" s="618"/>
      <c r="G56" s="619"/>
      <c r="H56" s="75"/>
      <c r="I56" s="75"/>
      <c r="J56" s="75"/>
      <c r="K56" s="75"/>
      <c r="L56" s="72"/>
    </row>
    <row r="57" spans="1:12" ht="13.2" customHeight="1" x14ac:dyDescent="0.25">
      <c r="A57" s="75"/>
      <c r="B57" s="72"/>
      <c r="C57" s="75"/>
      <c r="D57" s="617"/>
      <c r="E57" s="618"/>
      <c r="F57" s="618"/>
      <c r="G57" s="619"/>
      <c r="H57" s="75"/>
      <c r="I57" s="75"/>
      <c r="J57" s="75"/>
      <c r="K57" s="75"/>
      <c r="L57" s="72"/>
    </row>
    <row r="58" spans="1:12" ht="13.2" customHeight="1" x14ac:dyDescent="0.25">
      <c r="A58" s="75"/>
      <c r="B58" s="75"/>
      <c r="C58" s="75"/>
      <c r="D58" s="617"/>
      <c r="E58" s="618"/>
      <c r="F58" s="618"/>
      <c r="G58" s="619"/>
      <c r="H58" s="75"/>
      <c r="I58" s="75"/>
      <c r="J58" s="75"/>
      <c r="K58" s="75"/>
      <c r="L58" s="72"/>
    </row>
    <row r="59" spans="1:12" ht="13.2" customHeight="1" x14ac:dyDescent="0.25">
      <c r="A59" s="75"/>
      <c r="B59" s="75"/>
      <c r="C59" s="75"/>
      <c r="D59" s="617"/>
      <c r="E59" s="618"/>
      <c r="F59" s="618"/>
      <c r="G59" s="619"/>
      <c r="H59" s="75"/>
      <c r="I59" s="75"/>
      <c r="J59" s="75"/>
      <c r="K59" s="75"/>
      <c r="L59" s="72"/>
    </row>
    <row r="60" spans="1:12" ht="13.2" customHeight="1" x14ac:dyDescent="0.25">
      <c r="A60" s="75"/>
      <c r="B60" s="75"/>
      <c r="C60" s="75"/>
      <c r="D60" s="617"/>
      <c r="E60" s="618"/>
      <c r="F60" s="618"/>
      <c r="G60" s="619"/>
      <c r="H60" s="75"/>
      <c r="I60" s="75"/>
      <c r="J60" s="75"/>
      <c r="K60" s="75"/>
      <c r="L60" s="72"/>
    </row>
    <row r="61" spans="1:12" ht="13.2" customHeight="1" x14ac:dyDescent="0.25">
      <c r="A61" s="75"/>
      <c r="B61" s="75"/>
      <c r="C61" s="75"/>
      <c r="D61" s="620"/>
      <c r="E61" s="621"/>
      <c r="F61" s="621"/>
      <c r="G61" s="622"/>
      <c r="H61" s="75"/>
      <c r="I61" s="75"/>
      <c r="J61" s="75"/>
      <c r="K61" s="75"/>
      <c r="L61" s="72"/>
    </row>
    <row r="62" spans="1:12" x14ac:dyDescent="0.25">
      <c r="A62" s="75"/>
      <c r="B62" s="75"/>
      <c r="C62" s="75"/>
      <c r="D62" s="75"/>
      <c r="E62" s="75"/>
      <c r="F62" s="75"/>
      <c r="G62" s="75"/>
      <c r="H62" s="75"/>
      <c r="I62" s="75"/>
      <c r="J62" s="75"/>
      <c r="K62" s="75"/>
      <c r="L62" s="72"/>
    </row>
    <row r="63" spans="1:12" x14ac:dyDescent="0.25">
      <c r="A63" s="72"/>
      <c r="B63" s="72"/>
      <c r="C63" s="72"/>
      <c r="D63" s="72"/>
      <c r="E63" s="72"/>
      <c r="F63" s="72"/>
      <c r="G63" s="72"/>
      <c r="H63" s="72"/>
      <c r="I63" s="72"/>
      <c r="J63" s="72"/>
      <c r="K63" s="72"/>
      <c r="L63" s="72"/>
    </row>
    <row r="64" spans="1:12" ht="15.6" x14ac:dyDescent="0.25">
      <c r="A64" s="72"/>
      <c r="B64" s="623" t="str">
        <f>Translations!$B$64</f>
        <v>Informationskällor:</v>
      </c>
      <c r="C64" s="623"/>
      <c r="D64" s="623"/>
      <c r="E64" s="623"/>
      <c r="F64" s="623"/>
      <c r="G64" s="623"/>
      <c r="H64" s="623"/>
      <c r="I64" s="623"/>
      <c r="J64" s="623"/>
      <c r="K64" s="623"/>
      <c r="L64" s="72"/>
    </row>
    <row r="65" spans="1:12" x14ac:dyDescent="0.25">
      <c r="A65" s="72"/>
      <c r="B65" s="582" t="str">
        <f>Translations!$B$65</f>
        <v>EU-webbplatser:</v>
      </c>
      <c r="C65" s="607"/>
      <c r="D65" s="607"/>
      <c r="E65" s="607"/>
      <c r="F65" s="607"/>
      <c r="G65" s="607"/>
      <c r="H65" s="607"/>
      <c r="I65" s="607"/>
      <c r="J65" s="607"/>
      <c r="K65" s="607"/>
      <c r="L65" s="72"/>
    </row>
    <row r="66" spans="1:12" x14ac:dyDescent="0.25">
      <c r="A66" s="72"/>
      <c r="B66" s="604" t="str">
        <f>Translations!$B$66</f>
        <v>EU-lagstiftning:</v>
      </c>
      <c r="C66" s="604"/>
      <c r="D66" s="624" t="str">
        <f>Translations!$B$67</f>
        <v xml:space="preserve">http://eur-lex.europa.eu/sv/index.htm </v>
      </c>
      <c r="E66" s="607"/>
      <c r="F66" s="607"/>
      <c r="G66" s="607"/>
      <c r="H66" s="607"/>
      <c r="I66" s="607"/>
      <c r="J66" s="607"/>
      <c r="K66" s="607"/>
      <c r="L66" s="72"/>
    </row>
    <row r="67" spans="1:12" x14ac:dyDescent="0.25">
      <c r="A67" s="72"/>
      <c r="B67" s="604" t="str">
        <f>Translations!$B$68</f>
        <v>Allmänt om ETS-systemet:</v>
      </c>
      <c r="C67" s="604"/>
      <c r="D67" s="624" t="str">
        <f>Translations!$B$69</f>
        <v>http://ec.europa.eu/clima/policies/ets/index_sv.htm</v>
      </c>
      <c r="E67" s="607"/>
      <c r="F67" s="607"/>
      <c r="G67" s="607"/>
      <c r="H67" s="607"/>
      <c r="I67" s="607"/>
      <c r="J67" s="607"/>
      <c r="K67" s="607"/>
      <c r="L67" s="72"/>
    </row>
    <row r="68" spans="1:12" x14ac:dyDescent="0.25">
      <c r="A68" s="72"/>
      <c r="B68" s="72"/>
      <c r="C68" s="117"/>
      <c r="D68" s="72"/>
      <c r="E68" s="72"/>
      <c r="F68" s="72"/>
      <c r="G68" s="72"/>
      <c r="H68" s="72"/>
      <c r="I68" s="72"/>
      <c r="J68" s="72"/>
      <c r="K68" s="72"/>
      <c r="L68" s="72"/>
    </row>
    <row r="69" spans="1:12" x14ac:dyDescent="0.25">
      <c r="A69" s="72"/>
      <c r="B69" s="582" t="str">
        <f>Translations!$B$70</f>
        <v>Svenska webbplatser:</v>
      </c>
      <c r="C69" s="607"/>
      <c r="D69" s="607"/>
      <c r="E69" s="607"/>
      <c r="F69" s="607"/>
      <c r="G69" s="607"/>
      <c r="H69" s="607"/>
      <c r="I69" s="607"/>
      <c r="J69" s="607"/>
      <c r="K69" s="607"/>
      <c r="L69" s="72"/>
    </row>
    <row r="70" spans="1:12" ht="14.4" customHeight="1" x14ac:dyDescent="0.25">
      <c r="A70" s="72"/>
      <c r="B70" s="603" t="s">
        <v>2023</v>
      </c>
      <c r="C70" s="602"/>
      <c r="D70" s="602"/>
      <c r="E70" s="602"/>
      <c r="F70" s="602"/>
      <c r="G70" s="602"/>
      <c r="H70" s="602"/>
      <c r="I70" s="602"/>
      <c r="J70" s="602"/>
      <c r="K70" s="602"/>
      <c r="L70" s="72"/>
    </row>
    <row r="71" spans="1:12" x14ac:dyDescent="0.25">
      <c r="A71" s="72"/>
      <c r="B71" s="602"/>
      <c r="C71" s="602"/>
      <c r="D71" s="602"/>
      <c r="E71" s="602"/>
      <c r="F71" s="602"/>
      <c r="G71" s="602"/>
      <c r="H71" s="602"/>
      <c r="I71" s="602"/>
      <c r="J71" s="602"/>
      <c r="K71" s="602"/>
      <c r="L71" s="72"/>
    </row>
    <row r="72" spans="1:12" x14ac:dyDescent="0.25">
      <c r="A72" s="72"/>
      <c r="B72" s="604" t="str">
        <f>Translations!$B$72</f>
        <v>Helpdesk</v>
      </c>
      <c r="C72" s="604"/>
      <c r="D72" s="604"/>
      <c r="E72" s="604"/>
      <c r="F72" s="604"/>
      <c r="G72" s="604"/>
      <c r="H72" s="604"/>
      <c r="I72" s="604"/>
      <c r="J72" s="604"/>
      <c r="K72" s="604"/>
      <c r="L72" s="72"/>
    </row>
    <row r="73" spans="1:12" ht="13.2" customHeight="1" x14ac:dyDescent="0.25">
      <c r="A73" s="72"/>
      <c r="B73" s="603" t="s">
        <v>2024</v>
      </c>
      <c r="C73" s="602"/>
      <c r="D73" s="602"/>
      <c r="E73" s="602"/>
      <c r="F73" s="602"/>
      <c r="G73" s="602"/>
      <c r="H73" s="602"/>
      <c r="I73" s="602"/>
      <c r="J73" s="602"/>
      <c r="K73" s="602"/>
      <c r="L73" s="72"/>
    </row>
    <row r="74" spans="1:12" x14ac:dyDescent="0.25">
      <c r="A74" s="72"/>
      <c r="B74" s="602"/>
      <c r="C74" s="602"/>
      <c r="D74" s="602"/>
      <c r="E74" s="602"/>
      <c r="F74" s="602"/>
      <c r="G74" s="602"/>
      <c r="H74" s="602"/>
      <c r="I74" s="602"/>
      <c r="J74" s="602"/>
      <c r="K74" s="602"/>
      <c r="L74" s="72"/>
    </row>
    <row r="75" spans="1:12" x14ac:dyDescent="0.25">
      <c r="A75" s="72"/>
      <c r="B75" s="72"/>
      <c r="C75" s="72"/>
      <c r="D75" s="72"/>
      <c r="E75" s="72"/>
      <c r="F75" s="72"/>
      <c r="G75" s="72"/>
      <c r="H75" s="72"/>
      <c r="I75" s="72"/>
      <c r="J75" s="72"/>
      <c r="K75" s="72"/>
      <c r="L75" s="72"/>
    </row>
    <row r="76" spans="1:12" s="287" customFormat="1" x14ac:dyDescent="0.3">
      <c r="A76" s="75"/>
      <c r="B76" s="75"/>
      <c r="C76" s="75"/>
      <c r="D76" s="75"/>
      <c r="E76" s="75"/>
      <c r="F76" s="75"/>
      <c r="G76" s="75"/>
      <c r="H76" s="75"/>
      <c r="I76" s="75"/>
      <c r="J76" s="75"/>
      <c r="K76" s="75"/>
      <c r="L76" s="75"/>
    </row>
    <row r="77" spans="1:12" ht="15.6" x14ac:dyDescent="0.25">
      <c r="A77" s="72"/>
      <c r="B77" s="605" t="str">
        <f>Translations!$B$74</f>
        <v xml:space="preserve">Ytterligare vägledning och information: </v>
      </c>
      <c r="C77" s="605"/>
      <c r="D77" s="605"/>
      <c r="E77" s="605"/>
      <c r="F77" s="605"/>
      <c r="G77" s="605"/>
      <c r="H77" s="605"/>
      <c r="I77" s="605"/>
      <c r="J77" s="605"/>
      <c r="K77" s="605"/>
      <c r="L77" s="72"/>
    </row>
    <row r="78" spans="1:12" x14ac:dyDescent="0.25">
      <c r="A78" s="72"/>
      <c r="B78" s="606" t="s">
        <v>2042</v>
      </c>
      <c r="C78" s="602"/>
      <c r="D78" s="602"/>
      <c r="E78" s="602"/>
      <c r="F78" s="602"/>
      <c r="G78" s="602"/>
      <c r="H78" s="602"/>
      <c r="I78" s="602"/>
      <c r="J78" s="602"/>
      <c r="K78" s="602"/>
      <c r="L78" s="72"/>
    </row>
    <row r="79" spans="1:12" x14ac:dyDescent="0.25">
      <c r="A79" s="72"/>
      <c r="B79" s="603" t="s">
        <v>2025</v>
      </c>
      <c r="C79" s="602"/>
      <c r="D79" s="602"/>
      <c r="E79" s="602"/>
      <c r="F79" s="602"/>
      <c r="G79" s="602"/>
      <c r="H79" s="602"/>
      <c r="I79" s="602"/>
      <c r="J79" s="602"/>
      <c r="K79" s="602"/>
      <c r="L79" s="72"/>
    </row>
    <row r="80" spans="1:12" x14ac:dyDescent="0.25">
      <c r="A80" s="72"/>
      <c r="B80" s="603" t="s">
        <v>2040</v>
      </c>
      <c r="C80" s="602"/>
      <c r="D80" s="602"/>
      <c r="E80" s="602"/>
      <c r="F80" s="602"/>
      <c r="G80" s="602"/>
      <c r="H80" s="602"/>
      <c r="I80" s="602"/>
      <c r="J80" s="602"/>
      <c r="K80" s="602"/>
      <c r="L80" s="72"/>
    </row>
    <row r="81" spans="1:12" x14ac:dyDescent="0.25">
      <c r="A81" s="72"/>
      <c r="B81" s="602"/>
      <c r="C81" s="602"/>
      <c r="D81" s="602"/>
      <c r="E81" s="602"/>
      <c r="F81" s="602"/>
      <c r="G81" s="602"/>
      <c r="H81" s="602"/>
      <c r="I81" s="602"/>
      <c r="J81" s="602"/>
      <c r="K81" s="602"/>
      <c r="L81" s="72"/>
    </row>
    <row r="82" spans="1:12" x14ac:dyDescent="0.25">
      <c r="A82" s="72"/>
      <c r="B82" s="606" t="s">
        <v>2044</v>
      </c>
      <c r="C82" s="602"/>
      <c r="D82" s="602"/>
      <c r="E82" s="602"/>
      <c r="F82" s="602"/>
      <c r="G82" s="602"/>
      <c r="H82" s="602"/>
      <c r="I82" s="602"/>
      <c r="J82" s="602"/>
      <c r="K82" s="602"/>
      <c r="L82" s="72"/>
    </row>
    <row r="83" spans="1:12" x14ac:dyDescent="0.25">
      <c r="A83" s="72"/>
      <c r="B83" s="603" t="s">
        <v>2041</v>
      </c>
      <c r="C83" s="602"/>
      <c r="D83" s="602"/>
      <c r="E83" s="602"/>
      <c r="F83" s="602"/>
      <c r="G83" s="602"/>
      <c r="H83" s="602"/>
      <c r="I83" s="602"/>
      <c r="J83" s="602"/>
      <c r="K83" s="602"/>
      <c r="L83" s="72"/>
    </row>
    <row r="84" spans="1:12" x14ac:dyDescent="0.25">
      <c r="A84" s="72"/>
      <c r="B84" s="602"/>
      <c r="C84" s="602"/>
      <c r="D84" s="602"/>
      <c r="E84" s="602"/>
      <c r="F84" s="602"/>
      <c r="G84" s="602"/>
      <c r="H84" s="602"/>
      <c r="I84" s="602"/>
      <c r="J84" s="602"/>
      <c r="K84" s="602"/>
      <c r="L84" s="72"/>
    </row>
    <row r="85" spans="1:12" x14ac:dyDescent="0.25">
      <c r="A85" s="72"/>
      <c r="B85" s="602"/>
      <c r="C85" s="602"/>
      <c r="D85" s="602"/>
      <c r="E85" s="602"/>
      <c r="F85" s="602"/>
      <c r="G85" s="602"/>
      <c r="H85" s="602"/>
      <c r="I85" s="602"/>
      <c r="J85" s="602"/>
      <c r="K85" s="602"/>
      <c r="L85" s="72"/>
    </row>
    <row r="86" spans="1:12" x14ac:dyDescent="0.25">
      <c r="A86" s="72"/>
      <c r="B86" s="602"/>
      <c r="C86" s="602"/>
      <c r="D86" s="602"/>
      <c r="E86" s="602"/>
      <c r="F86" s="602"/>
      <c r="G86" s="602"/>
      <c r="H86" s="602"/>
      <c r="I86" s="602"/>
      <c r="J86" s="602"/>
      <c r="K86" s="602"/>
      <c r="L86" s="72"/>
    </row>
    <row r="87" spans="1:12" x14ac:dyDescent="0.25">
      <c r="A87" s="72"/>
      <c r="B87" s="602"/>
      <c r="C87" s="602"/>
      <c r="D87" s="602"/>
      <c r="E87" s="602"/>
      <c r="F87" s="602"/>
      <c r="G87" s="602"/>
      <c r="H87" s="602"/>
      <c r="I87" s="602"/>
      <c r="J87" s="602"/>
      <c r="K87" s="602"/>
      <c r="L87" s="72"/>
    </row>
    <row r="88" spans="1:12" x14ac:dyDescent="0.25">
      <c r="A88" s="72"/>
      <c r="B88" s="602"/>
      <c r="C88" s="602"/>
      <c r="D88" s="602"/>
      <c r="E88" s="602"/>
      <c r="F88" s="602"/>
      <c r="G88" s="602"/>
      <c r="H88" s="602"/>
      <c r="I88" s="602"/>
      <c r="J88" s="602"/>
      <c r="K88" s="602"/>
      <c r="L88" s="72"/>
    </row>
    <row r="89" spans="1:12" x14ac:dyDescent="0.25">
      <c r="A89" s="72"/>
      <c r="B89" s="602"/>
      <c r="C89" s="602"/>
      <c r="D89" s="602"/>
      <c r="E89" s="602"/>
      <c r="F89" s="602"/>
      <c r="G89" s="602"/>
      <c r="H89" s="602"/>
      <c r="I89" s="602"/>
      <c r="J89" s="602"/>
      <c r="K89" s="602"/>
      <c r="L89" s="72"/>
    </row>
    <row r="90" spans="1:12" x14ac:dyDescent="0.25">
      <c r="A90" s="72"/>
      <c r="B90" s="72"/>
      <c r="C90" s="72"/>
      <c r="D90" s="72"/>
      <c r="E90" s="72"/>
      <c r="F90" s="72"/>
      <c r="G90" s="72"/>
      <c r="H90" s="72"/>
      <c r="I90" s="72"/>
      <c r="J90" s="72"/>
      <c r="K90" s="72"/>
      <c r="L90" s="72"/>
    </row>
    <row r="91" spans="1:12" x14ac:dyDescent="0.25">
      <c r="A91" s="72"/>
      <c r="B91" s="601" t="str">
        <f>Translations!$B$75</f>
        <v xml:space="preserve">&lt;&lt;&lt; Klicka här för att gå vidare till nästa blad &gt;&gt;&gt; </v>
      </c>
      <c r="C91" s="601"/>
      <c r="D91" s="601"/>
      <c r="E91" s="601"/>
      <c r="F91" s="601"/>
      <c r="G91" s="601"/>
      <c r="H91" s="601"/>
      <c r="I91" s="601"/>
      <c r="J91" s="601"/>
      <c r="K91" s="601"/>
      <c r="L91" s="72"/>
    </row>
    <row r="92" spans="1:12" x14ac:dyDescent="0.25">
      <c r="A92" s="72"/>
      <c r="B92" s="72"/>
      <c r="C92" s="72"/>
      <c r="D92" s="72"/>
      <c r="E92" s="72"/>
      <c r="F92" s="72"/>
      <c r="G92" s="72"/>
      <c r="H92" s="72"/>
      <c r="I92" s="72"/>
      <c r="J92" s="72"/>
      <c r="K92" s="72"/>
      <c r="L92" s="72"/>
    </row>
  </sheetData>
  <sheetProtection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xr:uid="{00000000-0004-0000-0100-000000000000}"/>
    <hyperlink ref="D67" r:id="rId2" display="http://ec.europa.eu/clima/policies/ets/index_en.htm" xr:uid="{00000000-0004-0000-0100-000001000000}"/>
    <hyperlink ref="B10:K10" r:id="rId3" display="http://ec.europa.eu/clima/documentation/ets/docs/decision_benchmarking_15_dec_en.pdf. " xr:uid="{00000000-0004-0000-0100-000002000000}"/>
    <hyperlink ref="B10" r:id="rId4" xr:uid="{00000000-0004-0000-0100-000003000000}"/>
    <hyperlink ref="D1:E1" location="JUMP_TOC_Home" display="Table of contents" xr:uid="{00000000-0004-0000-0100-000004000000}"/>
    <hyperlink ref="B91:K91" location="JUMP_A_I" display="&lt;&lt;&lt; Click here to proceed to next sheet &gt;&gt;&gt; " xr:uid="{00000000-0004-0000-0100-000005000000}"/>
    <hyperlink ref="B2:C2" location="JUMP_Guidelines_Home" display="Top of sheet" xr:uid="{00000000-0004-0000-0100-000006000000}"/>
    <hyperlink ref="B3:C3" location="JUMP_Guidelines_Bottom" display="End of sheet" xr:uid="{00000000-0004-0000-0100-000007000000}"/>
    <hyperlink ref="F1:G1" location="JUMP_TOC_Home" display="Previous sheet" xr:uid="{00000000-0004-0000-0100-000008000000}"/>
    <hyperlink ref="H1:I1" location="JUMP_A_I" display="Next sheet" xr:uid="{00000000-0004-0000-0100-000009000000}"/>
    <hyperlink ref="B12" r:id="rId5" display="https://ec.europa.eu/info/law/better-regulation/initiatives/ares-2018-5486983_en" xr:uid="{00000000-0004-0000-0100-00000A000000}"/>
    <hyperlink ref="B12:K12" r:id="rId6" display="http://data.europa.eu/eli/reg_del/2019/331/oj" xr:uid="{00000000-0004-0000-0100-00000B000000}"/>
    <hyperlink ref="B73" r:id="rId7" xr:uid="{A2152B45-1B74-4D56-B06E-42989E871584}"/>
    <hyperlink ref="B70" r:id="rId8" xr:uid="{7C9ECC33-F6B2-4270-916F-6423AA50AC69}"/>
    <hyperlink ref="B79" r:id="rId9" xr:uid="{30262E36-D571-47CF-856E-697C51A42300}"/>
    <hyperlink ref="B80" r:id="rId10" xr:uid="{96B670C7-498B-4DAF-A3C5-2427A5C55C85}"/>
    <hyperlink ref="B83" r:id="rId11" xr:uid="{25677702-625D-4EBC-909F-3B072919F074}"/>
  </hyperlinks>
  <pageMargins left="0.78740157480314965" right="0.78740157480314965" top="0.78740157480314965" bottom="0.78740157480314965" header="0.39370078740157483" footer="0.39370078740157483"/>
  <pageSetup paperSize="9" scale="63" fitToHeight="2" orientation="portrait" r:id="rId12"/>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70C0"/>
  </sheetPr>
  <dimension ref="A1:Q80"/>
  <sheetViews>
    <sheetView tabSelected="1" workbookViewId="0">
      <pane ySplit="4" topLeftCell="A5" activePane="bottomLeft" state="frozen"/>
      <selection pane="bottomLeft" activeCell="W11" sqref="W11"/>
    </sheetView>
  </sheetViews>
  <sheetFormatPr defaultColWidth="11.44140625" defaultRowHeight="13.8" x14ac:dyDescent="0.25"/>
  <cols>
    <col min="1" max="1" width="5.6640625" style="164" hidden="1" customWidth="1"/>
    <col min="2" max="4" width="5.6640625" style="36" customWidth="1"/>
    <col min="5" max="14" width="12.6640625" style="36" customWidth="1"/>
    <col min="15" max="15" width="5.6640625" style="36" customWidth="1"/>
    <col min="16" max="16" width="11.44140625" style="245" hidden="1" customWidth="1"/>
    <col min="17" max="16384" width="11.44140625" style="244"/>
  </cols>
  <sheetData>
    <row r="1" spans="1:17" s="164" customFormat="1" ht="14.4" hidden="1" thickBot="1" x14ac:dyDescent="0.3">
      <c r="A1" s="164" t="s">
        <v>162</v>
      </c>
      <c r="B1" s="18"/>
      <c r="C1" s="18"/>
      <c r="D1" s="18"/>
      <c r="E1" s="18"/>
      <c r="F1" s="18"/>
      <c r="G1" s="18"/>
      <c r="H1" s="18"/>
      <c r="I1" s="18"/>
      <c r="J1" s="18"/>
      <c r="K1" s="18"/>
      <c r="L1" s="18"/>
      <c r="M1" s="18"/>
      <c r="N1" s="18"/>
      <c r="O1" s="18"/>
      <c r="P1" s="245" t="s">
        <v>162</v>
      </c>
    </row>
    <row r="2" spans="1:17" ht="15.75" customHeight="1" thickBot="1" x14ac:dyDescent="0.3">
      <c r="A2" s="18"/>
      <c r="B2" s="666" t="str">
        <f>Translations!$B$76</f>
        <v>A. 
Versioner</v>
      </c>
      <c r="C2" s="667"/>
      <c r="D2" s="668"/>
      <c r="E2" s="297" t="str">
        <f>Translations!$B$2</f>
        <v>Navigeringsfält:</v>
      </c>
      <c r="F2" s="298"/>
      <c r="G2" s="675" t="str">
        <f>Translations!$B$18</f>
        <v>Innehållsförteckning</v>
      </c>
      <c r="H2" s="588"/>
      <c r="I2" s="588" t="str">
        <f>Translations!$B$19</f>
        <v>Föregående blad</v>
      </c>
      <c r="J2" s="588"/>
      <c r="K2" s="588" t="str">
        <f>Translations!$B$3</f>
        <v>Nästa blad</v>
      </c>
      <c r="L2" s="588"/>
      <c r="M2" s="588"/>
      <c r="N2" s="588"/>
    </row>
    <row r="3" spans="1:17" ht="14.4" thickBot="1" x14ac:dyDescent="0.3">
      <c r="A3" s="18"/>
      <c r="B3" s="669"/>
      <c r="C3" s="670"/>
      <c r="D3" s="671"/>
      <c r="E3" s="588" t="str">
        <f>Translations!$B$4</f>
        <v>Högst upp</v>
      </c>
      <c r="F3" s="658"/>
      <c r="G3" s="659"/>
      <c r="H3" s="660"/>
      <c r="I3" s="660"/>
      <c r="J3" s="660"/>
      <c r="K3" s="660"/>
      <c r="L3" s="660"/>
      <c r="M3" s="660"/>
      <c r="N3" s="660"/>
    </row>
    <row r="4" spans="1:17" ht="14.4" thickBot="1" x14ac:dyDescent="0.3">
      <c r="A4" s="18"/>
      <c r="B4" s="672"/>
      <c r="C4" s="673"/>
      <c r="D4" s="674"/>
      <c r="E4" s="588" t="str">
        <f>Translations!$B$5</f>
        <v>Längst ner</v>
      </c>
      <c r="F4" s="588"/>
      <c r="G4" s="665"/>
      <c r="H4" s="662"/>
      <c r="I4" s="662"/>
      <c r="J4" s="662"/>
      <c r="K4" s="662"/>
      <c r="L4" s="662"/>
      <c r="M4" s="661"/>
      <c r="N4" s="662"/>
    </row>
    <row r="5" spans="1:17" x14ac:dyDescent="0.25">
      <c r="A5" s="18"/>
      <c r="B5" s="158"/>
      <c r="C5" s="158"/>
      <c r="D5" s="158"/>
      <c r="E5" s="158"/>
      <c r="F5" s="158"/>
      <c r="G5" s="158"/>
      <c r="H5" s="158"/>
      <c r="I5" s="158"/>
      <c r="J5" s="158"/>
      <c r="K5" s="158"/>
      <c r="L5" s="158"/>
      <c r="M5" s="158"/>
      <c r="N5" s="158"/>
    </row>
    <row r="6" spans="1:17" ht="17.399999999999999" x14ac:dyDescent="0.25">
      <c r="C6" s="2" t="s">
        <v>23</v>
      </c>
      <c r="D6" s="663" t="str">
        <f>Translations!$B$77</f>
        <v>Versioner av Övervakningsmetodplanen</v>
      </c>
      <c r="E6" s="663"/>
      <c r="F6" s="663"/>
      <c r="G6" s="663"/>
      <c r="H6" s="663"/>
      <c r="I6" s="663"/>
      <c r="J6" s="663"/>
      <c r="K6" s="663"/>
      <c r="L6" s="663"/>
      <c r="M6" s="663"/>
      <c r="N6" s="663"/>
    </row>
    <row r="7" spans="1:17" ht="17.399999999999999" x14ac:dyDescent="0.25">
      <c r="C7" s="2"/>
      <c r="D7" s="663"/>
      <c r="E7" s="663"/>
      <c r="F7" s="663"/>
      <c r="G7" s="663"/>
      <c r="H7" s="663"/>
      <c r="I7" s="663"/>
      <c r="J7" s="663"/>
      <c r="K7" s="663"/>
      <c r="L7" s="663"/>
      <c r="M7" s="663"/>
      <c r="N7" s="663"/>
    </row>
    <row r="8" spans="1:17" ht="15.6" x14ac:dyDescent="0.25">
      <c r="C8" s="242" t="s">
        <v>24</v>
      </c>
      <c r="D8" s="664" t="str">
        <f>Translations!$B$78</f>
        <v>Lista över versioner av Övervakningsmetodplanen</v>
      </c>
      <c r="E8" s="664"/>
      <c r="F8" s="664"/>
      <c r="G8" s="664"/>
      <c r="H8" s="664"/>
      <c r="I8" s="664"/>
      <c r="J8" s="664"/>
      <c r="K8" s="664"/>
      <c r="L8" s="664"/>
      <c r="M8" s="664"/>
      <c r="N8" s="664"/>
    </row>
    <row r="10" spans="1:17" s="285" customFormat="1" x14ac:dyDescent="0.25">
      <c r="A10" s="159"/>
      <c r="B10" s="158"/>
      <c r="C10" s="158"/>
      <c r="D10" s="656" t="str">
        <f>Translations!$B$79</f>
        <v>Detta blad används för att spåra den faktiska versionen av övervakningsmetodplanen. Varje version bör ha ett unikt nummer och ett referensdatum.</v>
      </c>
      <c r="E10" s="657"/>
      <c r="F10" s="657"/>
      <c r="G10" s="657"/>
      <c r="H10" s="657"/>
      <c r="I10" s="657"/>
      <c r="J10" s="657"/>
      <c r="K10" s="657"/>
      <c r="L10" s="657"/>
      <c r="M10" s="657"/>
      <c r="N10" s="657"/>
      <c r="O10" s="36"/>
      <c r="P10" s="160"/>
      <c r="Q10" s="244"/>
    </row>
    <row r="11" spans="1:17" s="285" customFormat="1" ht="25.5" customHeight="1" x14ac:dyDescent="0.25">
      <c r="A11" s="159"/>
      <c r="B11" s="158"/>
      <c r="C11" s="158"/>
      <c r="D11" s="656" t="str">
        <f>Translations!$B$80</f>
        <v>Beroende på medlemsstatens krav får den behöriga myndigheten och verksamhetsutövaren utbyta dokumentet med varandra med olika uppdateringar. Verksamhetsutövaren kan också själv få hålla rätt på de olika versionerna. Verksamhetsutövaren bör i varje fall spara en kopia av varje version av övervakningsmetodplanen bland sina filer.</v>
      </c>
      <c r="E11" s="657"/>
      <c r="F11" s="657"/>
      <c r="G11" s="657"/>
      <c r="H11" s="657"/>
      <c r="I11" s="657"/>
      <c r="J11" s="657"/>
      <c r="K11" s="657"/>
      <c r="L11" s="657"/>
      <c r="M11" s="657"/>
      <c r="N11" s="657"/>
      <c r="O11" s="36"/>
      <c r="P11" s="160"/>
      <c r="Q11" s="244"/>
    </row>
    <row r="12" spans="1:17" s="285" customFormat="1" ht="25.5" customHeight="1" x14ac:dyDescent="0.25">
      <c r="A12" s="159"/>
      <c r="B12" s="158"/>
      <c r="C12" s="158"/>
      <c r="D12" s="656" t="str">
        <f>Translations!$B$81</f>
        <v>Övervakningsmetodplanens status vid referensdatumet bör anges i kolumnen ”status”. Möjliga statustyper är bland annat ”ingiven till kontrollör”, ”bedömd av kontrollör”, ”ingiven till behörig myndighet”, ”returnerad med anmärkningar”, ”godkänd av behörig myndighet” och ”utkast”.</v>
      </c>
      <c r="E12" s="657"/>
      <c r="F12" s="657"/>
      <c r="G12" s="657"/>
      <c r="H12" s="657"/>
      <c r="I12" s="657"/>
      <c r="J12" s="657"/>
      <c r="K12" s="657"/>
      <c r="L12" s="657"/>
      <c r="M12" s="657"/>
      <c r="N12" s="657"/>
      <c r="O12" s="36"/>
      <c r="P12" s="160"/>
      <c r="Q12" s="244"/>
    </row>
    <row r="13" spans="1:17" s="285" customFormat="1" ht="12.75" customHeight="1" x14ac:dyDescent="0.25">
      <c r="A13" s="159"/>
      <c r="B13" s="158"/>
      <c r="C13" s="158"/>
      <c r="D13" s="656" t="str">
        <f>Translations!$B$82</f>
        <v>Kolumnen ”ansökningsdatum” avser det datum från och med vilket den övervakningsmetod som anges i planen gäller, i tillämpliga fall.</v>
      </c>
      <c r="E13" s="657"/>
      <c r="F13" s="657"/>
      <c r="G13" s="657"/>
      <c r="H13" s="657"/>
      <c r="I13" s="657"/>
      <c r="J13" s="657"/>
      <c r="K13" s="657"/>
      <c r="L13" s="657"/>
      <c r="M13" s="657"/>
      <c r="N13" s="657"/>
      <c r="O13" s="36"/>
      <c r="P13" s="160"/>
      <c r="Q13" s="244"/>
    </row>
    <row r="14" spans="1:17" ht="5.0999999999999996" customHeight="1" thickBot="1" x14ac:dyDescent="0.3">
      <c r="C14" s="512"/>
      <c r="D14" s="512"/>
      <c r="E14" s="512"/>
      <c r="F14" s="512"/>
      <c r="G14" s="512"/>
      <c r="H14" s="512"/>
      <c r="I14" s="512"/>
      <c r="J14" s="512"/>
      <c r="K14" s="512"/>
      <c r="L14" s="512"/>
      <c r="M14" s="512"/>
      <c r="N14" s="512"/>
      <c r="P14" s="164"/>
    </row>
    <row r="15" spans="1:17" s="20" customFormat="1" ht="5.0999999999999996" customHeight="1" x14ac:dyDescent="0.3">
      <c r="A15" s="22"/>
      <c r="B15" s="194"/>
      <c r="C15" s="382"/>
      <c r="D15" s="383"/>
      <c r="E15" s="383"/>
      <c r="F15" s="383"/>
      <c r="G15" s="383"/>
      <c r="H15" s="383"/>
      <c r="I15" s="383"/>
      <c r="J15" s="383"/>
      <c r="K15" s="383"/>
      <c r="L15" s="383"/>
      <c r="M15" s="384"/>
      <c r="N15" s="385"/>
      <c r="O15" s="36"/>
      <c r="P15" s="39"/>
    </row>
    <row r="16" spans="1:17" s="20" customFormat="1" ht="25.5" customHeight="1" x14ac:dyDescent="0.3">
      <c r="A16" s="22"/>
      <c r="B16" s="36"/>
      <c r="C16" s="386"/>
      <c r="D16" s="681" t="str">
        <f>Translations!$B$83</f>
        <v>I detta dokument hänvisas det vid flera tillfällen till externa filer. Var god notera att all information i dessa fortfarande utgör en integrerad del av övervakningsmetodplanen.</v>
      </c>
      <c r="E16" s="681"/>
      <c r="F16" s="681"/>
      <c r="G16" s="681"/>
      <c r="H16" s="681"/>
      <c r="I16" s="681"/>
      <c r="J16" s="681"/>
      <c r="K16" s="681"/>
      <c r="L16" s="681"/>
      <c r="M16" s="681"/>
      <c r="N16" s="391"/>
      <c r="O16" s="36"/>
      <c r="P16" s="18"/>
    </row>
    <row r="17" spans="1:17" s="20" customFormat="1" ht="5.0999999999999996" customHeight="1" thickBot="1" x14ac:dyDescent="0.35">
      <c r="A17" s="22"/>
      <c r="B17" s="194"/>
      <c r="C17" s="387"/>
      <c r="D17" s="388"/>
      <c r="E17" s="388"/>
      <c r="F17" s="388"/>
      <c r="G17" s="388"/>
      <c r="H17" s="388"/>
      <c r="I17" s="388"/>
      <c r="J17" s="388"/>
      <c r="K17" s="388"/>
      <c r="L17" s="388"/>
      <c r="M17" s="389"/>
      <c r="N17" s="390"/>
      <c r="O17" s="36"/>
      <c r="P17" s="39"/>
    </row>
    <row r="18" spans="1:17" s="20" customFormat="1" ht="13.2" x14ac:dyDescent="0.3">
      <c r="A18" s="22"/>
      <c r="B18" s="36"/>
      <c r="C18" s="36"/>
      <c r="D18" s="36"/>
      <c r="E18" s="36"/>
      <c r="F18" s="36"/>
      <c r="G18" s="36"/>
      <c r="H18" s="36"/>
      <c r="I18" s="36"/>
      <c r="J18" s="36"/>
      <c r="K18" s="36"/>
      <c r="L18" s="36"/>
      <c r="M18" s="36"/>
      <c r="N18" s="36"/>
      <c r="O18" s="36"/>
      <c r="P18" s="18"/>
    </row>
    <row r="19" spans="1:17" s="20" customFormat="1" ht="34.799999999999997" customHeight="1" x14ac:dyDescent="0.25">
      <c r="A19" s="164"/>
      <c r="B19" s="36"/>
      <c r="C19" s="36"/>
      <c r="D19" s="36"/>
      <c r="E19" s="35" t="str">
        <f>Translations!$B$84</f>
        <v>Version nr</v>
      </c>
      <c r="F19" s="27" t="str">
        <f>Translations!$B$85</f>
        <v>Referens-datum</v>
      </c>
      <c r="G19" s="653" t="str">
        <f>Translations!$B$86</f>
        <v>Status vid referensdatumet</v>
      </c>
      <c r="H19" s="654"/>
      <c r="I19" s="27" t="str">
        <f>Translations!$B$87</f>
        <v>Datum för tillämpning</v>
      </c>
      <c r="J19" s="653" t="str">
        <f>Translations!$B$88</f>
        <v>Kapitel där ändringar har gjorts
Kort förklaring av ändringarna</v>
      </c>
      <c r="K19" s="654"/>
      <c r="L19" s="654"/>
      <c r="M19" s="654"/>
      <c r="N19" s="655"/>
      <c r="O19" s="36"/>
      <c r="P19" s="245" t="s">
        <v>305</v>
      </c>
      <c r="Q19" s="244"/>
    </row>
    <row r="20" spans="1:17" s="20" customFormat="1" ht="12.75" customHeight="1" x14ac:dyDescent="0.25">
      <c r="A20" s="164"/>
      <c r="B20" s="36"/>
      <c r="C20" s="36"/>
      <c r="D20" s="36"/>
      <c r="E20" s="243"/>
      <c r="F20" s="277"/>
      <c r="G20" s="676"/>
      <c r="H20" s="676"/>
      <c r="I20" s="277"/>
      <c r="J20" s="677"/>
      <c r="K20" s="678"/>
      <c r="L20" s="678"/>
      <c r="M20" s="678"/>
      <c r="N20" s="679"/>
      <c r="O20" s="36"/>
      <c r="P20" s="274" t="str">
        <f>IF(OR(F20="",SUM(P21:$P$40)&gt;0),"",F20)</f>
        <v/>
      </c>
      <c r="Q20" s="244"/>
    </row>
    <row r="21" spans="1:17" s="20" customFormat="1" ht="12.75" customHeight="1" x14ac:dyDescent="0.25">
      <c r="A21" s="164"/>
      <c r="B21" s="36"/>
      <c r="C21" s="36"/>
      <c r="D21" s="36"/>
      <c r="E21" s="243"/>
      <c r="F21" s="277"/>
      <c r="G21" s="676"/>
      <c r="H21" s="676"/>
      <c r="I21" s="277"/>
      <c r="J21" s="677"/>
      <c r="K21" s="678"/>
      <c r="L21" s="678"/>
      <c r="M21" s="678"/>
      <c r="N21" s="679"/>
      <c r="O21" s="36"/>
      <c r="P21" s="274" t="str">
        <f>IF(OR(F21="",SUM(P22:$P$40)&gt;0),"",F21)</f>
        <v/>
      </c>
      <c r="Q21" s="244"/>
    </row>
    <row r="22" spans="1:17" s="20" customFormat="1" ht="12.75" customHeight="1" x14ac:dyDescent="0.25">
      <c r="A22" s="164"/>
      <c r="B22" s="36"/>
      <c r="C22" s="36"/>
      <c r="D22" s="36"/>
      <c r="E22" s="243"/>
      <c r="F22" s="277"/>
      <c r="G22" s="676"/>
      <c r="H22" s="676"/>
      <c r="I22" s="277"/>
      <c r="J22" s="677"/>
      <c r="K22" s="678"/>
      <c r="L22" s="678"/>
      <c r="M22" s="678"/>
      <c r="N22" s="679"/>
      <c r="O22" s="36"/>
      <c r="P22" s="274" t="str">
        <f>IF(OR(F22="",SUM(P23:$P$40)&gt;0),"",F22)</f>
        <v/>
      </c>
      <c r="Q22" s="244"/>
    </row>
    <row r="23" spans="1:17" s="20" customFormat="1" ht="12.75" customHeight="1" x14ac:dyDescent="0.25">
      <c r="A23" s="164"/>
      <c r="B23" s="36"/>
      <c r="C23" s="36"/>
      <c r="D23" s="36"/>
      <c r="E23" s="243"/>
      <c r="F23" s="277"/>
      <c r="G23" s="676"/>
      <c r="H23" s="676"/>
      <c r="I23" s="277"/>
      <c r="J23" s="677"/>
      <c r="K23" s="678"/>
      <c r="L23" s="678"/>
      <c r="M23" s="678"/>
      <c r="N23" s="679"/>
      <c r="O23" s="36"/>
      <c r="P23" s="274" t="str">
        <f>IF(OR(F23="",SUM(P24:$P$40)&gt;0),"",F23)</f>
        <v/>
      </c>
      <c r="Q23" s="244"/>
    </row>
    <row r="24" spans="1:17" s="20" customFormat="1" ht="12.75" customHeight="1" x14ac:dyDescent="0.25">
      <c r="A24" s="164"/>
      <c r="B24" s="36"/>
      <c r="C24" s="36"/>
      <c r="D24" s="36"/>
      <c r="E24" s="243"/>
      <c r="F24" s="277"/>
      <c r="G24" s="676"/>
      <c r="H24" s="676"/>
      <c r="I24" s="277"/>
      <c r="J24" s="677"/>
      <c r="K24" s="678"/>
      <c r="L24" s="678"/>
      <c r="M24" s="678"/>
      <c r="N24" s="679"/>
      <c r="O24" s="36"/>
      <c r="P24" s="274" t="str">
        <f>IF(OR(F24="",SUM(P25:$P$40)&gt;0),"",F24)</f>
        <v/>
      </c>
      <c r="Q24" s="244"/>
    </row>
    <row r="25" spans="1:17" s="20" customFormat="1" ht="12.75" customHeight="1" x14ac:dyDescent="0.25">
      <c r="A25" s="164"/>
      <c r="B25" s="36"/>
      <c r="C25" s="36"/>
      <c r="D25" s="36"/>
      <c r="E25" s="243"/>
      <c r="F25" s="277"/>
      <c r="G25" s="676"/>
      <c r="H25" s="676"/>
      <c r="I25" s="277"/>
      <c r="J25" s="677"/>
      <c r="K25" s="678"/>
      <c r="L25" s="678"/>
      <c r="M25" s="678"/>
      <c r="N25" s="679"/>
      <c r="O25" s="36"/>
      <c r="P25" s="274" t="str">
        <f>IF(OR(F25="",SUM(P26:$P$40)&gt;0),"",F25)</f>
        <v/>
      </c>
      <c r="Q25" s="244"/>
    </row>
    <row r="26" spans="1:17" s="20" customFormat="1" ht="12.75" customHeight="1" x14ac:dyDescent="0.25">
      <c r="A26" s="164"/>
      <c r="B26" s="36"/>
      <c r="C26" s="36"/>
      <c r="D26" s="36"/>
      <c r="E26" s="243"/>
      <c r="F26" s="277"/>
      <c r="G26" s="676"/>
      <c r="H26" s="676"/>
      <c r="I26" s="277"/>
      <c r="J26" s="677"/>
      <c r="K26" s="678"/>
      <c r="L26" s="678"/>
      <c r="M26" s="678"/>
      <c r="N26" s="679"/>
      <c r="O26" s="36"/>
      <c r="P26" s="274" t="str">
        <f>IF(OR(F26="",SUM(P27:$P$40)&gt;0),"",F26)</f>
        <v/>
      </c>
      <c r="Q26" s="244"/>
    </row>
    <row r="27" spans="1:17" s="20" customFormat="1" ht="12.75" customHeight="1" x14ac:dyDescent="0.25">
      <c r="A27" s="164"/>
      <c r="B27" s="36"/>
      <c r="C27" s="36"/>
      <c r="D27" s="524"/>
      <c r="E27" s="243"/>
      <c r="F27" s="277"/>
      <c r="G27" s="676"/>
      <c r="H27" s="676"/>
      <c r="I27" s="277"/>
      <c r="J27" s="677"/>
      <c r="K27" s="678"/>
      <c r="L27" s="678"/>
      <c r="M27" s="678"/>
      <c r="N27" s="679"/>
      <c r="O27" s="36"/>
      <c r="P27" s="274" t="str">
        <f>IF(OR(F27="",SUM(P28:$P$40)&gt;0),"",F27)</f>
        <v/>
      </c>
      <c r="Q27" s="244"/>
    </row>
    <row r="28" spans="1:17" ht="12.75" customHeight="1" x14ac:dyDescent="0.25">
      <c r="E28" s="243"/>
      <c r="F28" s="277"/>
      <c r="G28" s="676"/>
      <c r="H28" s="676"/>
      <c r="I28" s="277"/>
      <c r="J28" s="677"/>
      <c r="K28" s="678"/>
      <c r="L28" s="678"/>
      <c r="M28" s="678"/>
      <c r="N28" s="679"/>
      <c r="P28" s="274" t="str">
        <f>IF(OR(F28="",SUM(P29:$P$40)&gt;0),"",F28)</f>
        <v/>
      </c>
    </row>
    <row r="29" spans="1:17" ht="12.75" customHeight="1" x14ac:dyDescent="0.25">
      <c r="E29" s="243"/>
      <c r="F29" s="277"/>
      <c r="G29" s="676"/>
      <c r="H29" s="676"/>
      <c r="I29" s="277"/>
      <c r="J29" s="677"/>
      <c r="K29" s="678"/>
      <c r="L29" s="678"/>
      <c r="M29" s="678"/>
      <c r="N29" s="679"/>
      <c r="P29" s="274" t="str">
        <f>IF(OR(F29="",SUM(P30:$P$40)&gt;0),"",F29)</f>
        <v/>
      </c>
    </row>
    <row r="30" spans="1:17" ht="12.75" customHeight="1" x14ac:dyDescent="0.25">
      <c r="E30" s="243"/>
      <c r="F30" s="277"/>
      <c r="G30" s="676"/>
      <c r="H30" s="676"/>
      <c r="I30" s="277"/>
      <c r="J30" s="677"/>
      <c r="K30" s="678"/>
      <c r="L30" s="678"/>
      <c r="M30" s="678"/>
      <c r="N30" s="679"/>
      <c r="P30" s="274" t="str">
        <f>IF(OR(F30="",SUM(P31:$P$40)&gt;0),"",F30)</f>
        <v/>
      </c>
    </row>
    <row r="31" spans="1:17" ht="12.75" customHeight="1" x14ac:dyDescent="0.25">
      <c r="E31" s="243"/>
      <c r="F31" s="277"/>
      <c r="G31" s="676"/>
      <c r="H31" s="676"/>
      <c r="I31" s="277"/>
      <c r="J31" s="677"/>
      <c r="K31" s="678"/>
      <c r="L31" s="678"/>
      <c r="M31" s="678"/>
      <c r="N31" s="679"/>
      <c r="P31" s="274" t="str">
        <f>IF(OR(F31="",SUM(P32:$P$40)&gt;0),"",F31)</f>
        <v/>
      </c>
    </row>
    <row r="32" spans="1:17" ht="12.75" customHeight="1" x14ac:dyDescent="0.25">
      <c r="E32" s="243"/>
      <c r="F32" s="277"/>
      <c r="G32" s="676"/>
      <c r="H32" s="676"/>
      <c r="I32" s="277"/>
      <c r="J32" s="677"/>
      <c r="K32" s="678"/>
      <c r="L32" s="678"/>
      <c r="M32" s="678"/>
      <c r="N32" s="679"/>
      <c r="P32" s="274" t="str">
        <f>IF(OR(F32="",SUM(P33:$P$40)&gt;0),"",F32)</f>
        <v/>
      </c>
    </row>
    <row r="33" spans="1:17" ht="12.75" customHeight="1" x14ac:dyDescent="0.25">
      <c r="E33" s="243"/>
      <c r="F33" s="277"/>
      <c r="G33" s="676"/>
      <c r="H33" s="676"/>
      <c r="I33" s="277"/>
      <c r="J33" s="677"/>
      <c r="K33" s="678"/>
      <c r="L33" s="678"/>
      <c r="M33" s="678"/>
      <c r="N33" s="679"/>
      <c r="P33" s="274" t="str">
        <f>IF(OR(F33="",SUM(P34:$P$40)&gt;0),"",F33)</f>
        <v/>
      </c>
    </row>
    <row r="34" spans="1:17" ht="12.75" customHeight="1" x14ac:dyDescent="0.25">
      <c r="E34" s="243"/>
      <c r="F34" s="277"/>
      <c r="G34" s="676"/>
      <c r="H34" s="676"/>
      <c r="I34" s="277"/>
      <c r="J34" s="677"/>
      <c r="K34" s="678"/>
      <c r="L34" s="678"/>
      <c r="M34" s="678"/>
      <c r="N34" s="679"/>
      <c r="P34" s="274" t="str">
        <f>IF(OR(F34="",SUM(P35:$P$40)&gt;0),"",F34)</f>
        <v/>
      </c>
    </row>
    <row r="35" spans="1:17" ht="12.75" customHeight="1" x14ac:dyDescent="0.25">
      <c r="E35" s="243"/>
      <c r="F35" s="277"/>
      <c r="G35" s="676"/>
      <c r="H35" s="676"/>
      <c r="I35" s="277"/>
      <c r="J35" s="677"/>
      <c r="K35" s="678"/>
      <c r="L35" s="678"/>
      <c r="M35" s="678"/>
      <c r="N35" s="679"/>
      <c r="P35" s="274" t="str">
        <f>IF(OR(F35="",SUM(P36:$P$40)&gt;0),"",F35)</f>
        <v/>
      </c>
    </row>
    <row r="36" spans="1:17" ht="12.75" customHeight="1" x14ac:dyDescent="0.25">
      <c r="E36" s="243"/>
      <c r="F36" s="277"/>
      <c r="G36" s="676"/>
      <c r="H36" s="676"/>
      <c r="I36" s="277"/>
      <c r="J36" s="677"/>
      <c r="K36" s="678"/>
      <c r="L36" s="678"/>
      <c r="M36" s="678"/>
      <c r="N36" s="679"/>
      <c r="P36" s="274" t="str">
        <f>IF(OR(F36="",SUM(P37:$P$40)&gt;0),"",F36)</f>
        <v/>
      </c>
    </row>
    <row r="37" spans="1:17" ht="12.75" customHeight="1" x14ac:dyDescent="0.25">
      <c r="E37" s="243"/>
      <c r="F37" s="277"/>
      <c r="G37" s="676"/>
      <c r="H37" s="676"/>
      <c r="I37" s="277"/>
      <c r="J37" s="677"/>
      <c r="K37" s="678"/>
      <c r="L37" s="678"/>
      <c r="M37" s="678"/>
      <c r="N37" s="679"/>
      <c r="P37" s="274" t="str">
        <f>IF(OR(F37="",SUM(P38:$P$40)&gt;0),"",F37)</f>
        <v/>
      </c>
    </row>
    <row r="38" spans="1:17" ht="12.75" customHeight="1" x14ac:dyDescent="0.25">
      <c r="E38" s="243"/>
      <c r="F38" s="277"/>
      <c r="G38" s="676"/>
      <c r="H38" s="676"/>
      <c r="I38" s="277"/>
      <c r="J38" s="677"/>
      <c r="K38" s="678"/>
      <c r="L38" s="678"/>
      <c r="M38" s="678"/>
      <c r="N38" s="679"/>
      <c r="P38" s="274" t="str">
        <f>IF(OR(F38="",SUM(P39:$P$40)&gt;0),"",F38)</f>
        <v/>
      </c>
    </row>
    <row r="39" spans="1:17" ht="12.75" customHeight="1" x14ac:dyDescent="0.25">
      <c r="E39" s="243"/>
      <c r="F39" s="277"/>
      <c r="G39" s="676"/>
      <c r="H39" s="676"/>
      <c r="I39" s="277"/>
      <c r="J39" s="677"/>
      <c r="K39" s="678"/>
      <c r="L39" s="678"/>
      <c r="M39" s="678"/>
      <c r="N39" s="679"/>
      <c r="P39" s="274" t="str">
        <f>IF(OR(F39="",SUM(P40:$P$40)&gt;0),"",F39)</f>
        <v/>
      </c>
    </row>
    <row r="40" spans="1:17" ht="12.75" customHeight="1" x14ac:dyDescent="0.25"/>
    <row r="41" spans="1:17" s="20" customFormat="1" ht="12.75" customHeight="1" x14ac:dyDescent="0.25">
      <c r="A41" s="18"/>
      <c r="B41" s="36"/>
      <c r="C41" s="36"/>
      <c r="D41" s="680" t="str">
        <f>Translations!$B$75</f>
        <v xml:space="preserve">&lt;&lt;&lt; Klicka här för att gå vidare till nästa blad &gt;&gt;&gt; </v>
      </c>
      <c r="E41" s="680"/>
      <c r="F41" s="680"/>
      <c r="G41" s="680"/>
      <c r="H41" s="680"/>
      <c r="I41" s="680"/>
      <c r="J41" s="680"/>
      <c r="K41" s="680"/>
      <c r="L41" s="680"/>
      <c r="M41" s="680"/>
      <c r="N41" s="680"/>
      <c r="O41" s="19"/>
      <c r="P41" s="18"/>
      <c r="Q41" s="244"/>
    </row>
    <row r="42" spans="1:17" ht="12.75" customHeight="1" x14ac:dyDescent="0.25"/>
    <row r="43" spans="1:17" ht="12.75" customHeight="1" x14ac:dyDescent="0.25"/>
    <row r="44" spans="1:17" ht="12.75" customHeight="1" x14ac:dyDescent="0.25"/>
    <row r="45" spans="1:17" ht="12.75" customHeight="1" x14ac:dyDescent="0.25"/>
    <row r="46" spans="1:17" ht="12.75" customHeight="1" x14ac:dyDescent="0.25"/>
    <row r="47" spans="1:17" ht="12.75" customHeight="1" x14ac:dyDescent="0.25"/>
    <row r="48" spans="1: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sheetData>
  <sheetProtection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237" priority="1" stopIfTrue="1">
      <formula>$G$324</formula>
    </cfRule>
  </conditionalFormatting>
  <dataValidations count="1">
    <dataValidation type="list" allowBlank="1" showInputMessage="1" showErrorMessage="1" sqref="G20:H39" xr:uid="{00000000-0002-0000-0200-000000000000}">
      <formula1>Euconst_MMPstatus</formula1>
    </dataValidation>
  </dataValidations>
  <hyperlinks>
    <hyperlink ref="G2:H2" location="JUMP_TOC_Home" display="Table of contents" xr:uid="{00000000-0004-0000-0200-000000000000}"/>
    <hyperlink ref="E3:F3" location="JUMP_A_Top" display="Top of sheet" xr:uid="{00000000-0004-0000-0200-000001000000}"/>
    <hyperlink ref="I2:J2" location="JUMP_Guidelines_Home" display="Previous sheet" xr:uid="{00000000-0004-0000-0200-000002000000}"/>
    <hyperlink ref="E4:F4" location="JUMP_A_Bottom" display="End of sheet" xr:uid="{00000000-0004-0000-0200-000003000000}"/>
    <hyperlink ref="K2:L2" location="JUMP_B_I" display="JUMP_B_I" xr:uid="{00000000-0004-0000-0200-000004000000}"/>
    <hyperlink ref="D41:N41" location="JUMP_B_I" display="&lt;&lt;&lt; Click here to proceed to next sheet &gt;&gt;&gt; " xr:uid="{00000000-0004-0000-02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92D050"/>
  </sheetPr>
  <dimension ref="A1:Q79"/>
  <sheetViews>
    <sheetView topLeftCell="B1" workbookViewId="0">
      <pane ySplit="4" topLeftCell="A5" activePane="bottomLeft" state="frozen"/>
      <selection pane="bottomLeft" activeCell="N22" sqref="N22"/>
    </sheetView>
  </sheetViews>
  <sheetFormatPr defaultColWidth="11.44140625" defaultRowHeight="13.8" x14ac:dyDescent="0.25"/>
  <cols>
    <col min="1" max="1" width="5.6640625" style="164" hidden="1" customWidth="1"/>
    <col min="2" max="4" width="5.6640625" style="36" customWidth="1"/>
    <col min="5" max="14" width="12.6640625" style="36" customWidth="1"/>
    <col min="15" max="15" width="5.6640625" style="36" customWidth="1"/>
    <col min="16" max="16" width="11.44140625" style="164" hidden="1" customWidth="1"/>
    <col min="17" max="16384" width="11.44140625" style="244"/>
  </cols>
  <sheetData>
    <row r="1" spans="1:16" ht="12.75" hidden="1" customHeight="1" thickBot="1" x14ac:dyDescent="0.3">
      <c r="A1" s="164" t="s">
        <v>162</v>
      </c>
      <c r="B1" s="18"/>
      <c r="C1" s="18"/>
      <c r="D1" s="18"/>
      <c r="E1" s="18"/>
      <c r="F1" s="18"/>
      <c r="G1" s="18"/>
      <c r="H1" s="18"/>
      <c r="I1" s="18"/>
      <c r="J1" s="18"/>
      <c r="K1" s="18"/>
      <c r="L1" s="18"/>
      <c r="M1" s="18"/>
      <c r="N1" s="18"/>
      <c r="O1" s="18"/>
      <c r="P1" s="164" t="s">
        <v>162</v>
      </c>
    </row>
    <row r="2" spans="1:16" ht="15.75" customHeight="1" thickBot="1" x14ac:dyDescent="0.3">
      <c r="A2" s="18"/>
      <c r="B2" s="666" t="str">
        <f>Translations!$B$89</f>
        <v>B. 
Anläggnings-uppgifter</v>
      </c>
      <c r="C2" s="667"/>
      <c r="D2" s="668"/>
      <c r="E2" s="297" t="str">
        <f>Translations!$B$2</f>
        <v>Navigeringsfält:</v>
      </c>
      <c r="F2" s="298"/>
      <c r="G2" s="675" t="str">
        <f>Translations!$B$18</f>
        <v>Innehållsförteckning</v>
      </c>
      <c r="H2" s="588"/>
      <c r="I2" s="588" t="str">
        <f>Translations!$B$19</f>
        <v>Föregående blad</v>
      </c>
      <c r="J2" s="588"/>
      <c r="K2" s="588" t="str">
        <f>Translations!$B$3</f>
        <v>Nästa blad</v>
      </c>
      <c r="L2" s="588"/>
      <c r="M2" s="588"/>
      <c r="N2" s="588"/>
      <c r="O2" s="19"/>
      <c r="P2" s="39"/>
    </row>
    <row r="3" spans="1:16" ht="12.75" customHeight="1" thickBot="1" x14ac:dyDescent="0.3">
      <c r="A3" s="18"/>
      <c r="B3" s="669"/>
      <c r="C3" s="670"/>
      <c r="D3" s="671"/>
      <c r="E3" s="588" t="str">
        <f>Translations!$B$4</f>
        <v>Högst upp</v>
      </c>
      <c r="F3" s="658"/>
      <c r="G3" s="659"/>
      <c r="H3" s="660"/>
      <c r="I3" s="660"/>
      <c r="J3" s="660"/>
      <c r="K3" s="660"/>
      <c r="L3" s="660"/>
      <c r="M3" s="660"/>
      <c r="N3" s="660"/>
      <c r="O3" s="19"/>
    </row>
    <row r="4" spans="1:16" ht="12.75" customHeight="1" thickBot="1" x14ac:dyDescent="0.3">
      <c r="A4" s="18"/>
      <c r="B4" s="672"/>
      <c r="C4" s="673"/>
      <c r="D4" s="674"/>
      <c r="E4" s="588" t="str">
        <f>Translations!$B$5</f>
        <v>Längst ner</v>
      </c>
      <c r="F4" s="588"/>
      <c r="G4" s="665"/>
      <c r="H4" s="662"/>
      <c r="I4" s="662"/>
      <c r="J4" s="662"/>
      <c r="K4" s="662"/>
      <c r="L4" s="662"/>
      <c r="M4" s="661"/>
      <c r="N4" s="662"/>
      <c r="O4" s="19"/>
    </row>
    <row r="5" spans="1:16" ht="12.75" customHeight="1" x14ac:dyDescent="0.25">
      <c r="A5" s="18"/>
      <c r="O5" s="19"/>
    </row>
    <row r="6" spans="1:16" ht="17.399999999999999" x14ac:dyDescent="0.25">
      <c r="C6" s="2" t="s">
        <v>306</v>
      </c>
      <c r="D6" s="663" t="str">
        <f>Translations!$B$90</f>
        <v>UPPGIFTER OM ANLÄGGNINGEN</v>
      </c>
      <c r="E6" s="663"/>
      <c r="F6" s="663"/>
      <c r="G6" s="663"/>
      <c r="H6" s="663"/>
      <c r="I6" s="663"/>
      <c r="J6" s="663"/>
      <c r="K6" s="663"/>
      <c r="L6" s="663"/>
      <c r="M6" s="663"/>
      <c r="N6" s="663"/>
    </row>
    <row r="7" spans="1:16" ht="12.75" customHeight="1" x14ac:dyDescent="0.25"/>
    <row r="8" spans="1:16" ht="15.6" x14ac:dyDescent="0.25">
      <c r="C8" s="242" t="s">
        <v>24</v>
      </c>
      <c r="D8" s="664" t="str">
        <f>Translations!$B$91</f>
        <v>Identifikation av anläggningen</v>
      </c>
      <c r="E8" s="664"/>
      <c r="F8" s="664"/>
      <c r="G8" s="664"/>
      <c r="H8" s="664"/>
      <c r="I8" s="664"/>
      <c r="J8" s="664"/>
      <c r="K8" s="664"/>
      <c r="L8" s="664"/>
      <c r="M8" s="664"/>
      <c r="N8" s="664"/>
    </row>
    <row r="9" spans="1:16" ht="12.75" customHeight="1" x14ac:dyDescent="0.25"/>
    <row r="10" spans="1:16" x14ac:dyDescent="0.25">
      <c r="C10" s="512">
        <v>1</v>
      </c>
      <c r="D10" s="692" t="str">
        <f>Translations!$B$92</f>
        <v>Samtycke till användning av uppgifter i denna fil</v>
      </c>
      <c r="E10" s="692"/>
      <c r="F10" s="692"/>
      <c r="G10" s="692"/>
      <c r="H10" s="692"/>
      <c r="I10" s="692"/>
      <c r="J10" s="692"/>
      <c r="K10" s="692"/>
      <c r="L10" s="692"/>
      <c r="M10" s="692"/>
      <c r="N10" s="692"/>
    </row>
    <row r="11" spans="1:16" ht="5.0999999999999996" customHeight="1" thickBot="1" x14ac:dyDescent="0.3">
      <c r="C11" s="512"/>
      <c r="D11" s="512"/>
      <c r="E11" s="512"/>
      <c r="F11" s="512"/>
      <c r="G11" s="512"/>
      <c r="H11" s="512"/>
      <c r="I11" s="512"/>
      <c r="J11" s="512"/>
      <c r="K11" s="512"/>
      <c r="L11" s="512"/>
      <c r="M11" s="512"/>
      <c r="N11" s="512"/>
    </row>
    <row r="12" spans="1:16" s="20" customFormat="1" ht="5.0999999999999996" customHeight="1" x14ac:dyDescent="0.3">
      <c r="A12" s="22"/>
      <c r="B12" s="194"/>
      <c r="C12" s="382"/>
      <c r="D12" s="383"/>
      <c r="E12" s="383"/>
      <c r="F12" s="383"/>
      <c r="G12" s="383"/>
      <c r="H12" s="383"/>
      <c r="I12" s="383"/>
      <c r="J12" s="383"/>
      <c r="K12" s="383"/>
      <c r="L12" s="383"/>
      <c r="M12" s="384"/>
      <c r="N12" s="385"/>
      <c r="O12" s="36"/>
      <c r="P12" s="39"/>
    </row>
    <row r="13" spans="1:16" s="20" customFormat="1" ht="57.6" customHeight="1" x14ac:dyDescent="0.3">
      <c r="A13" s="22"/>
      <c r="B13" s="36"/>
      <c r="C13" s="386"/>
      <c r="D13" s="681" t="str">
        <f>Translations!$B$93</f>
        <v>Den behöriga myndigheten kommer att använda uppgifterna i denna fil för att besluta om gratis tilldelning i enlighet med artikel 10a i ETS-direktivet. Kommissionen kommer att använda uppgifterna för att uppdatera riktmärkesvärdena. Vidare kan uppgifterna komma att delges kommissionen helt eller delvis, om så begärs, för att kommissionen ska kunna granska de nationella genomförandeåtgärderna (”NIMs”) i enlighet med artikel 11.1 i ETS-direktivet.</v>
      </c>
      <c r="E13" s="681"/>
      <c r="F13" s="681"/>
      <c r="G13" s="681"/>
      <c r="H13" s="681"/>
      <c r="I13" s="681"/>
      <c r="J13" s="681"/>
      <c r="K13" s="681"/>
      <c r="L13" s="681"/>
      <c r="M13" s="681"/>
      <c r="N13" s="391"/>
      <c r="O13" s="36"/>
      <c r="P13" s="18"/>
    </row>
    <row r="14" spans="1:16" s="20" customFormat="1" ht="12.75" customHeight="1" x14ac:dyDescent="0.3">
      <c r="A14" s="22"/>
      <c r="B14" s="36"/>
      <c r="C14" s="386"/>
      <c r="D14" s="681" t="str">
        <f>Translations!$B$94</f>
        <v>Var god bekräfta ert samtycke till användning av uppgifterna i denna övervakningsmetodplan.</v>
      </c>
      <c r="E14" s="681"/>
      <c r="F14" s="681"/>
      <c r="G14" s="681"/>
      <c r="H14" s="681"/>
      <c r="I14" s="681"/>
      <c r="J14" s="681"/>
      <c r="K14" s="681"/>
      <c r="L14" s="681"/>
      <c r="M14" s="681"/>
      <c r="N14" s="391"/>
      <c r="O14" s="36"/>
      <c r="P14" s="18"/>
    </row>
    <row r="15" spans="1:16" s="20" customFormat="1" ht="13.2" x14ac:dyDescent="0.3">
      <c r="A15" s="22"/>
      <c r="B15" s="36"/>
      <c r="C15" s="386"/>
      <c r="D15" s="700"/>
      <c r="E15" s="700"/>
      <c r="F15" s="700"/>
      <c r="G15" s="700"/>
      <c r="H15" s="700"/>
      <c r="I15" s="700"/>
      <c r="J15" s="700"/>
      <c r="K15" s="700"/>
      <c r="L15" s="700"/>
      <c r="M15" s="700"/>
      <c r="N15" s="391"/>
      <c r="O15" s="36"/>
      <c r="P15" s="18"/>
    </row>
    <row r="16" spans="1:16" s="20" customFormat="1" ht="5.0999999999999996" customHeight="1" thickBot="1" x14ac:dyDescent="0.35">
      <c r="A16" s="22"/>
      <c r="B16" s="194"/>
      <c r="C16" s="387"/>
      <c r="D16" s="388"/>
      <c r="E16" s="388"/>
      <c r="F16" s="388"/>
      <c r="G16" s="388"/>
      <c r="H16" s="388"/>
      <c r="I16" s="388"/>
      <c r="J16" s="388"/>
      <c r="K16" s="388"/>
      <c r="L16" s="388"/>
      <c r="M16" s="389"/>
      <c r="N16" s="390"/>
      <c r="O16" s="36"/>
      <c r="P16" s="39"/>
    </row>
    <row r="17" spans="1:16" s="20" customFormat="1" ht="13.2" x14ac:dyDescent="0.3">
      <c r="A17" s="22"/>
      <c r="B17" s="36"/>
      <c r="C17" s="36"/>
      <c r="D17" s="36"/>
      <c r="E17" s="36"/>
      <c r="F17" s="36"/>
      <c r="G17" s="36"/>
      <c r="H17" s="36"/>
      <c r="I17" s="36"/>
      <c r="J17" s="36"/>
      <c r="K17" s="36"/>
      <c r="L17" s="36"/>
      <c r="M17" s="36"/>
      <c r="N17" s="36"/>
      <c r="O17" s="36"/>
      <c r="P17" s="18"/>
    </row>
    <row r="18" spans="1:16" x14ac:dyDescent="0.25">
      <c r="C18" s="512">
        <v>2</v>
      </c>
      <c r="D18" s="692" t="str">
        <f>Translations!$B$95</f>
        <v>Om verksamhetsutövaren</v>
      </c>
      <c r="E18" s="692"/>
      <c r="F18" s="692"/>
      <c r="G18" s="692"/>
      <c r="H18" s="692"/>
      <c r="I18" s="692"/>
      <c r="J18" s="692"/>
      <c r="K18" s="692"/>
      <c r="L18" s="692"/>
      <c r="M18" s="692"/>
      <c r="N18" s="692"/>
    </row>
    <row r="19" spans="1:16" s="20" customFormat="1" ht="4.95" customHeight="1" x14ac:dyDescent="0.25">
      <c r="A19" s="161"/>
      <c r="B19" s="36"/>
      <c r="C19" s="162"/>
      <c r="D19" s="513"/>
      <c r="E19" s="513"/>
      <c r="F19" s="513"/>
      <c r="G19" s="513"/>
      <c r="H19" s="375"/>
      <c r="I19" s="513"/>
      <c r="J19" s="16"/>
      <c r="K19" s="163"/>
      <c r="L19" s="163"/>
      <c r="M19" s="163"/>
      <c r="N19" s="163"/>
      <c r="O19" s="36"/>
      <c r="P19" s="164"/>
    </row>
    <row r="20" spans="1:16" s="20" customFormat="1" ht="12.75" customHeight="1" x14ac:dyDescent="0.25">
      <c r="A20" s="161"/>
      <c r="B20" s="36"/>
      <c r="C20" s="162"/>
      <c r="D20" s="513" t="s">
        <v>25</v>
      </c>
      <c r="E20" s="698" t="str">
        <f>Translations!$B$96</f>
        <v>Verksamhetsutövarens namn</v>
      </c>
      <c r="F20" s="698"/>
      <c r="G20" s="698"/>
      <c r="H20" s="699"/>
      <c r="I20" s="701"/>
      <c r="J20" s="702"/>
      <c r="K20" s="702"/>
      <c r="L20" s="703"/>
      <c r="M20" s="163"/>
      <c r="N20" s="163"/>
      <c r="O20" s="36"/>
      <c r="P20" s="164"/>
    </row>
    <row r="21" spans="1:16" s="20" customFormat="1" ht="4.95" customHeight="1" x14ac:dyDescent="0.25">
      <c r="A21" s="161"/>
      <c r="B21" s="36"/>
      <c r="C21" s="162"/>
      <c r="D21" s="513"/>
      <c r="E21" s="513"/>
      <c r="F21" s="513"/>
      <c r="G21" s="513"/>
      <c r="H21" s="375"/>
      <c r="I21" s="163"/>
      <c r="J21" s="163"/>
      <c r="K21" s="163"/>
      <c r="L21" s="163"/>
      <c r="M21" s="124"/>
      <c r="N21" s="221"/>
      <c r="O21" s="36"/>
      <c r="P21" s="164"/>
    </row>
    <row r="22" spans="1:16" s="20" customFormat="1" ht="12.75" customHeight="1" x14ac:dyDescent="0.25">
      <c r="A22" s="161"/>
      <c r="B22" s="36"/>
      <c r="C22" s="162"/>
      <c r="D22" s="513" t="s">
        <v>26</v>
      </c>
      <c r="E22" s="698" t="str">
        <f>Translations!$B$97</f>
        <v>Medlemsstat</v>
      </c>
      <c r="F22" s="698"/>
      <c r="G22" s="698"/>
      <c r="H22" s="699"/>
      <c r="I22" s="695"/>
      <c r="J22" s="696"/>
      <c r="K22" s="696"/>
      <c r="L22" s="697"/>
      <c r="M22" s="124"/>
      <c r="N22" s="221"/>
      <c r="O22" s="36"/>
      <c r="P22" s="164"/>
    </row>
    <row r="23" spans="1:16" s="20" customFormat="1" ht="4.95" customHeight="1" x14ac:dyDescent="0.25">
      <c r="A23" s="161"/>
      <c r="B23" s="36"/>
      <c r="C23" s="162"/>
      <c r="D23" s="513"/>
      <c r="E23" s="513"/>
      <c r="F23" s="513"/>
      <c r="G23" s="513"/>
      <c r="H23" s="375"/>
      <c r="I23" s="163"/>
      <c r="J23" s="163"/>
      <c r="K23" s="163"/>
      <c r="L23" s="163"/>
      <c r="M23" s="124"/>
      <c r="N23" s="221"/>
      <c r="O23" s="36"/>
      <c r="P23" s="164"/>
    </row>
    <row r="24" spans="1:16" s="20" customFormat="1" ht="12.75" customHeight="1" x14ac:dyDescent="0.25">
      <c r="A24" s="161"/>
      <c r="B24" s="36"/>
      <c r="C24" s="162"/>
      <c r="D24" s="513" t="s">
        <v>257</v>
      </c>
      <c r="E24" s="698" t="str">
        <f>Translations!$B$98</f>
        <v>Nummer på tillstånd för handel med utsläppsrätter</v>
      </c>
      <c r="F24" s="698"/>
      <c r="G24" s="698"/>
      <c r="H24" s="698"/>
      <c r="I24" s="704" t="str">
        <f>Translations!$B$99</f>
        <v>SE</v>
      </c>
      <c r="J24" s="705"/>
      <c r="K24" s="695"/>
      <c r="L24" s="697"/>
      <c r="M24" s="163"/>
      <c r="N24" s="163"/>
      <c r="O24" s="36"/>
      <c r="P24" s="164"/>
    </row>
    <row r="25" spans="1:16" s="20" customFormat="1" ht="5.0999999999999996" customHeight="1" x14ac:dyDescent="0.25">
      <c r="A25" s="161"/>
      <c r="B25" s="36"/>
      <c r="C25" s="162"/>
      <c r="D25" s="162"/>
      <c r="E25" s="163"/>
      <c r="F25" s="163"/>
      <c r="G25" s="163"/>
      <c r="H25" s="163"/>
      <c r="I25" s="163"/>
      <c r="J25" s="163"/>
      <c r="K25" s="163"/>
      <c r="L25" s="163"/>
      <c r="M25" s="163"/>
      <c r="N25" s="163"/>
      <c r="O25" s="36"/>
      <c r="P25" s="164"/>
    </row>
    <row r="26" spans="1:16" s="20" customFormat="1" ht="12.75" customHeight="1" x14ac:dyDescent="0.25">
      <c r="A26" s="161"/>
      <c r="B26" s="36"/>
      <c r="C26" s="162"/>
      <c r="D26" s="513" t="s">
        <v>28</v>
      </c>
      <c r="E26" s="698" t="str">
        <f>Translations!$B$100</f>
        <v>Behörig myndighet</v>
      </c>
      <c r="F26" s="698"/>
      <c r="G26" s="698"/>
      <c r="H26" s="699"/>
      <c r="I26" s="695"/>
      <c r="J26" s="696"/>
      <c r="K26" s="696"/>
      <c r="L26" s="697"/>
      <c r="M26" s="163"/>
      <c r="N26" s="163"/>
      <c r="O26" s="36"/>
      <c r="P26" s="164"/>
    </row>
    <row r="27" spans="1:16" s="20" customFormat="1" ht="12.75" customHeight="1" x14ac:dyDescent="0.25">
      <c r="A27" s="161"/>
      <c r="B27" s="36"/>
      <c r="C27" s="162"/>
      <c r="D27" s="513"/>
      <c r="E27" s="125"/>
      <c r="F27" s="513"/>
      <c r="G27" s="513"/>
      <c r="H27" s="163"/>
      <c r="I27" s="126"/>
      <c r="J27" s="126"/>
      <c r="K27" s="126"/>
      <c r="L27" s="126"/>
      <c r="M27" s="163"/>
      <c r="N27" s="163"/>
      <c r="O27" s="36"/>
      <c r="P27" s="164"/>
    </row>
    <row r="28" spans="1:16" x14ac:dyDescent="0.25">
      <c r="C28" s="512">
        <v>3</v>
      </c>
      <c r="D28" s="692" t="str">
        <f>Translations!$B$101</f>
        <v>Om er anläggning</v>
      </c>
      <c r="E28" s="692"/>
      <c r="F28" s="692"/>
      <c r="G28" s="692"/>
      <c r="H28" s="692"/>
      <c r="I28" s="692"/>
      <c r="J28" s="692"/>
      <c r="K28" s="692"/>
      <c r="L28" s="692"/>
      <c r="M28" s="692"/>
      <c r="N28" s="692"/>
    </row>
    <row r="29" spans="1:16" s="20" customFormat="1" ht="5.0999999999999996" customHeight="1" x14ac:dyDescent="0.25">
      <c r="A29" s="161"/>
      <c r="B29" s="36"/>
      <c r="C29" s="162"/>
      <c r="D29" s="127"/>
      <c r="E29" s="514"/>
      <c r="F29" s="514"/>
      <c r="G29" s="514"/>
      <c r="H29" s="514"/>
      <c r="I29" s="514"/>
      <c r="J29" s="514"/>
      <c r="K29" s="514"/>
      <c r="L29" s="514"/>
      <c r="M29" s="163"/>
      <c r="N29" s="163"/>
      <c r="O29" s="36"/>
      <c r="P29" s="164"/>
    </row>
    <row r="30" spans="1:16" s="20" customFormat="1" ht="12.75" customHeight="1" x14ac:dyDescent="0.25">
      <c r="A30" s="165"/>
      <c r="B30" s="36"/>
      <c r="C30" s="166"/>
      <c r="D30" s="128" t="s">
        <v>25</v>
      </c>
      <c r="E30" s="128" t="str">
        <f>Translations!$B$102</f>
        <v>Anläggningens namn och belägenhet:</v>
      </c>
      <c r="F30" s="167"/>
      <c r="G30" s="167"/>
      <c r="H30" s="167"/>
      <c r="I30" s="168"/>
      <c r="J30" s="129"/>
      <c r="K30" s="168"/>
      <c r="L30" s="168"/>
      <c r="M30" s="168"/>
      <c r="N30" s="168"/>
      <c r="O30" s="36"/>
      <c r="P30" s="164"/>
    </row>
    <row r="31" spans="1:16" s="20" customFormat="1" ht="4.95" customHeight="1" x14ac:dyDescent="0.25">
      <c r="A31" s="161"/>
      <c r="B31" s="36"/>
      <c r="C31" s="162"/>
      <c r="D31" s="162"/>
      <c r="E31" s="516"/>
      <c r="F31" s="516"/>
      <c r="G31" s="516"/>
      <c r="H31" s="516"/>
      <c r="I31" s="163"/>
      <c r="J31" s="163"/>
      <c r="K31" s="163"/>
      <c r="L31" s="163"/>
      <c r="M31" s="130"/>
      <c r="N31" s="163"/>
      <c r="O31" s="36"/>
      <c r="P31" s="164"/>
    </row>
    <row r="32" spans="1:16" s="20" customFormat="1" ht="12.75" customHeight="1" x14ac:dyDescent="0.25">
      <c r="A32" s="161"/>
      <c r="B32" s="36"/>
      <c r="C32" s="162"/>
      <c r="D32" s="131" t="s">
        <v>31</v>
      </c>
      <c r="E32" s="685" t="str">
        <f>Translations!$B$12</f>
        <v>Anläggningens namn:</v>
      </c>
      <c r="F32" s="685"/>
      <c r="G32" s="685"/>
      <c r="H32" s="686"/>
      <c r="I32" s="706"/>
      <c r="J32" s="706"/>
      <c r="K32" s="706"/>
      <c r="L32" s="706"/>
      <c r="M32" s="36"/>
      <c r="N32" s="36"/>
      <c r="O32" s="36"/>
      <c r="P32" s="164"/>
    </row>
    <row r="33" spans="1:16" s="20" customFormat="1" ht="12.75" customHeight="1" x14ac:dyDescent="0.25">
      <c r="A33" s="161"/>
      <c r="B33" s="36"/>
      <c r="C33" s="162"/>
      <c r="D33" s="131" t="s">
        <v>32</v>
      </c>
      <c r="E33" s="685" t="str">
        <f>Translations!$B$103</f>
        <v>Fastighetsbeteckning:</v>
      </c>
      <c r="F33" s="685"/>
      <c r="G33" s="685"/>
      <c r="H33" s="686"/>
      <c r="I33" s="706"/>
      <c r="J33" s="706"/>
      <c r="K33" s="706"/>
      <c r="L33" s="706"/>
      <c r="M33" s="36"/>
      <c r="N33" s="36"/>
      <c r="O33" s="36"/>
      <c r="P33" s="164"/>
    </row>
    <row r="34" spans="1:16" s="20" customFormat="1" ht="12.75" customHeight="1" x14ac:dyDescent="0.25">
      <c r="A34" s="161"/>
      <c r="B34" s="36"/>
      <c r="C34" s="162"/>
      <c r="D34" s="131" t="s">
        <v>33</v>
      </c>
      <c r="E34" s="685" t="str">
        <f>Translations!$B$104</f>
        <v>Anläggningsnummer (NAP-nummer):</v>
      </c>
      <c r="F34" s="685"/>
      <c r="G34" s="685"/>
      <c r="H34" s="686"/>
      <c r="I34" s="706"/>
      <c r="J34" s="706"/>
      <c r="K34" s="706"/>
      <c r="L34" s="706"/>
      <c r="M34" s="36"/>
      <c r="N34" s="36"/>
      <c r="O34" s="36"/>
      <c r="P34" s="164"/>
    </row>
    <row r="35" spans="1:16" s="20" customFormat="1" ht="12.75" customHeight="1" x14ac:dyDescent="0.25">
      <c r="A35" s="161"/>
      <c r="B35" s="36"/>
      <c r="C35" s="162"/>
      <c r="D35" s="162"/>
      <c r="E35" s="694" t="str">
        <f>Translations!$B$105</f>
        <v>Detta är vanligtvis ett naturligt tal, dvs. en kod som den behöriga myndigheten använder för korrespondens med anläggningen.</v>
      </c>
      <c r="F35" s="694"/>
      <c r="G35" s="694"/>
      <c r="H35" s="694"/>
      <c r="I35" s="694"/>
      <c r="J35" s="694"/>
      <c r="K35" s="694"/>
      <c r="L35" s="694"/>
      <c r="M35" s="36"/>
      <c r="N35" s="36"/>
      <c r="O35" s="36"/>
      <c r="P35" s="164"/>
    </row>
    <row r="36" spans="1:16" s="20" customFormat="1" ht="25.5" customHeight="1" x14ac:dyDescent="0.25">
      <c r="A36" s="161"/>
      <c r="B36" s="36"/>
      <c r="C36" s="162"/>
      <c r="D36" s="162"/>
      <c r="E36" s="694" t="str">
        <f>Translations!$B$810</f>
        <v>Tillsammans med landskoden skapas det unika identifieringsnumret nedan. En anläggning i Sverige med NAP-nummer 123456 kommer till exempel att få det unika identifieringsnumret SE000000000123456</v>
      </c>
      <c r="F36" s="694"/>
      <c r="G36" s="694"/>
      <c r="H36" s="694"/>
      <c r="I36" s="694"/>
      <c r="J36" s="694"/>
      <c r="K36" s="694"/>
      <c r="L36" s="694"/>
      <c r="M36" s="36"/>
      <c r="N36" s="36"/>
      <c r="O36" s="36"/>
      <c r="P36" s="164"/>
    </row>
    <row r="37" spans="1:16" s="20" customFormat="1" ht="12.75" customHeight="1" x14ac:dyDescent="0.25">
      <c r="A37" s="161"/>
      <c r="B37" s="36"/>
      <c r="C37" s="162"/>
      <c r="D37" s="131" t="s">
        <v>34</v>
      </c>
      <c r="E37" s="710" t="str">
        <f>Translations!$B$107</f>
        <v>Unikt identifieringsnummer</v>
      </c>
      <c r="F37" s="708"/>
      <c r="G37" s="708"/>
      <c r="H37" s="514"/>
      <c r="I37" s="709" t="str">
        <f>IF(AND(NOT(ISBLANK(I22)),ISNUMBER(I34)),CONCATENATE(INDEX(EUconst_MSlistEUTLcodes,MATCH(I22,EUconst_MSlist,0)),TEXT(I34,"000000000000000")),"")</f>
        <v/>
      </c>
      <c r="J37" s="709"/>
      <c r="K37" s="709"/>
      <c r="L37" s="709"/>
      <c r="M37" s="36"/>
      <c r="N37" s="36"/>
      <c r="O37" s="36"/>
      <c r="P37" s="164"/>
    </row>
    <row r="38" spans="1:16" s="20" customFormat="1" ht="5.0999999999999996" customHeight="1" x14ac:dyDescent="0.25">
      <c r="A38" s="161"/>
      <c r="B38" s="36"/>
      <c r="C38" s="162"/>
      <c r="D38" s="162"/>
      <c r="E38" s="514"/>
      <c r="F38" s="514"/>
      <c r="G38" s="514"/>
      <c r="H38" s="514"/>
      <c r="I38" s="514"/>
      <c r="J38" s="514"/>
      <c r="K38" s="514"/>
      <c r="L38" s="514"/>
      <c r="M38" s="36"/>
      <c r="N38" s="36"/>
      <c r="O38" s="36"/>
      <c r="P38" s="164"/>
    </row>
    <row r="39" spans="1:16" s="20" customFormat="1" ht="12.75" customHeight="1" x14ac:dyDescent="0.25">
      <c r="A39" s="161"/>
      <c r="B39" s="36"/>
      <c r="C39" s="162"/>
      <c r="D39" s="162"/>
      <c r="E39" s="690">
        <f>Translations!$B$108</f>
        <v>0</v>
      </c>
      <c r="F39" s="691"/>
      <c r="G39" s="691"/>
      <c r="H39" s="691"/>
      <c r="I39" s="691"/>
      <c r="J39" s="691"/>
      <c r="K39" s="691"/>
      <c r="L39" s="691"/>
      <c r="M39" s="691"/>
      <c r="N39" s="691"/>
      <c r="O39" s="36"/>
      <c r="P39" s="164"/>
    </row>
    <row r="40" spans="1:16" s="20" customFormat="1" ht="12.75" customHeight="1" x14ac:dyDescent="0.25">
      <c r="A40" s="161"/>
      <c r="B40" s="36"/>
      <c r="C40" s="162"/>
      <c r="D40" s="162"/>
      <c r="E40" s="163"/>
      <c r="F40" s="163"/>
      <c r="G40" s="163"/>
      <c r="H40" s="163"/>
      <c r="I40" s="163"/>
      <c r="J40" s="163"/>
      <c r="K40" s="163"/>
      <c r="L40" s="163"/>
      <c r="M40" s="163"/>
      <c r="N40" s="163"/>
      <c r="O40" s="36"/>
      <c r="P40" s="164"/>
    </row>
    <row r="41" spans="1:16" s="20" customFormat="1" ht="12.75" customHeight="1" x14ac:dyDescent="0.25">
      <c r="A41" s="161"/>
      <c r="B41" s="36"/>
      <c r="C41" s="162"/>
      <c r="D41" s="132" t="s">
        <v>26</v>
      </c>
      <c r="E41" s="707" t="str">
        <f>Translations!$B$109</f>
        <v>Anläggningens adress:</v>
      </c>
      <c r="F41" s="708"/>
      <c r="G41" s="708"/>
      <c r="H41" s="708"/>
      <c r="I41" s="708"/>
      <c r="J41" s="708"/>
      <c r="K41" s="163"/>
      <c r="L41" s="163"/>
      <c r="M41" s="163"/>
      <c r="N41" s="163"/>
      <c r="O41" s="36"/>
      <c r="P41" s="164"/>
    </row>
    <row r="42" spans="1:16" s="20" customFormat="1" ht="5.0999999999999996" customHeight="1" x14ac:dyDescent="0.25">
      <c r="A42" s="161"/>
      <c r="B42" s="36"/>
      <c r="C42" s="162"/>
      <c r="D42" s="162"/>
      <c r="E42" s="163"/>
      <c r="F42" s="163"/>
      <c r="G42" s="163"/>
      <c r="H42" s="163"/>
      <c r="I42" s="163"/>
      <c r="J42" s="163"/>
      <c r="K42" s="163"/>
      <c r="L42" s="163"/>
      <c r="M42" s="163"/>
      <c r="N42" s="163"/>
      <c r="O42" s="36"/>
      <c r="P42" s="164"/>
    </row>
    <row r="43" spans="1:16" s="20" customFormat="1" ht="12.75" customHeight="1" x14ac:dyDescent="0.25">
      <c r="A43" s="161"/>
      <c r="B43" s="36"/>
      <c r="C43" s="162"/>
      <c r="D43" s="131" t="s">
        <v>31</v>
      </c>
      <c r="E43" s="685" t="str">
        <f>Translations!$B$110</f>
        <v>Adressrad 1:</v>
      </c>
      <c r="F43" s="685"/>
      <c r="G43" s="685"/>
      <c r="H43" s="686"/>
      <c r="I43" s="687"/>
      <c r="J43" s="688"/>
      <c r="K43" s="688"/>
      <c r="L43" s="689"/>
      <c r="M43" s="163"/>
      <c r="N43" s="163"/>
      <c r="O43" s="36"/>
      <c r="P43" s="164"/>
    </row>
    <row r="44" spans="1:16" s="20" customFormat="1" ht="12.75" customHeight="1" x14ac:dyDescent="0.25">
      <c r="A44" s="161"/>
      <c r="B44" s="36"/>
      <c r="C44" s="162"/>
      <c r="D44" s="131" t="s">
        <v>32</v>
      </c>
      <c r="E44" s="685" t="str">
        <f>Translations!$B$111</f>
        <v>Adressrad 2:</v>
      </c>
      <c r="F44" s="685"/>
      <c r="G44" s="685"/>
      <c r="H44" s="686"/>
      <c r="I44" s="687"/>
      <c r="J44" s="688"/>
      <c r="K44" s="688"/>
      <c r="L44" s="689"/>
      <c r="M44" s="163"/>
      <c r="N44" s="163"/>
      <c r="O44" s="36"/>
      <c r="P44" s="164"/>
    </row>
    <row r="45" spans="1:16" s="20" customFormat="1" ht="12.75" customHeight="1" x14ac:dyDescent="0.25">
      <c r="A45" s="161"/>
      <c r="B45" s="36"/>
      <c r="C45" s="162"/>
      <c r="D45" s="131" t="s">
        <v>33</v>
      </c>
      <c r="E45" s="685" t="str">
        <f>Translations!$B$112</f>
        <v>Ort:</v>
      </c>
      <c r="F45" s="685"/>
      <c r="G45" s="685"/>
      <c r="H45" s="686"/>
      <c r="I45" s="687"/>
      <c r="J45" s="688"/>
      <c r="K45" s="688"/>
      <c r="L45" s="689"/>
      <c r="M45" s="163"/>
      <c r="N45" s="163"/>
      <c r="O45" s="36"/>
      <c r="P45" s="164"/>
    </row>
    <row r="46" spans="1:16" s="20" customFormat="1" ht="12.75" customHeight="1" x14ac:dyDescent="0.25">
      <c r="A46" s="161"/>
      <c r="B46" s="36"/>
      <c r="C46" s="162"/>
      <c r="D46" s="131" t="s">
        <v>34</v>
      </c>
      <c r="E46" s="685" t="str">
        <f>Translations!$B$113</f>
        <v>Län:</v>
      </c>
      <c r="F46" s="685"/>
      <c r="G46" s="685"/>
      <c r="H46" s="686"/>
      <c r="I46" s="687"/>
      <c r="J46" s="688"/>
      <c r="K46" s="688"/>
      <c r="L46" s="689"/>
      <c r="M46" s="163"/>
      <c r="N46" s="163"/>
      <c r="O46" s="36"/>
      <c r="P46" s="164"/>
    </row>
    <row r="47" spans="1:16" s="20" customFormat="1" ht="12.75" customHeight="1" x14ac:dyDescent="0.25">
      <c r="A47" s="161"/>
      <c r="B47" s="36"/>
      <c r="C47" s="162"/>
      <c r="D47" s="131" t="s">
        <v>35</v>
      </c>
      <c r="E47" s="685" t="str">
        <f>Translations!$B$114</f>
        <v>Postnummer:</v>
      </c>
      <c r="F47" s="685"/>
      <c r="G47" s="685"/>
      <c r="H47" s="686"/>
      <c r="I47" s="687"/>
      <c r="J47" s="688"/>
      <c r="K47" s="688"/>
      <c r="L47" s="689"/>
      <c r="M47" s="163"/>
      <c r="N47" s="163"/>
      <c r="O47" s="36"/>
      <c r="P47" s="164"/>
    </row>
    <row r="48" spans="1:16" s="20" customFormat="1" ht="12.75" customHeight="1" x14ac:dyDescent="0.25">
      <c r="A48" s="161"/>
      <c r="B48" s="36"/>
      <c r="C48" s="162"/>
      <c r="D48" s="131" t="s">
        <v>36</v>
      </c>
      <c r="E48" s="685" t="str">
        <f>Translations!$B$115</f>
        <v>Land:</v>
      </c>
      <c r="F48" s="685"/>
      <c r="G48" s="685"/>
      <c r="H48" s="686"/>
      <c r="I48" s="687"/>
      <c r="J48" s="688"/>
      <c r="K48" s="688"/>
      <c r="L48" s="689"/>
      <c r="M48" s="163"/>
      <c r="N48" s="163"/>
      <c r="O48" s="36"/>
      <c r="P48" s="164"/>
    </row>
    <row r="49" spans="1:16" s="20" customFormat="1" ht="4.95" customHeight="1" x14ac:dyDescent="0.25">
      <c r="A49" s="161"/>
      <c r="B49" s="36"/>
      <c r="C49" s="162"/>
      <c r="D49" s="169"/>
      <c r="E49" s="124"/>
      <c r="F49" s="170"/>
      <c r="G49" s="133"/>
      <c r="H49" s="163"/>
      <c r="I49" s="163"/>
      <c r="J49" s="163"/>
      <c r="K49" s="163"/>
      <c r="L49" s="163"/>
      <c r="M49" s="163"/>
      <c r="N49" s="163"/>
      <c r="O49" s="36"/>
      <c r="P49" s="164"/>
    </row>
    <row r="50" spans="1:16" s="20" customFormat="1" ht="12.75" customHeight="1" x14ac:dyDescent="0.25">
      <c r="A50" s="161"/>
      <c r="B50" s="36"/>
      <c r="C50" s="162"/>
      <c r="D50" s="162"/>
      <c r="E50" s="690">
        <f>Translations!$B$116</f>
        <v>0</v>
      </c>
      <c r="F50" s="691"/>
      <c r="G50" s="691"/>
      <c r="H50" s="691"/>
      <c r="I50" s="691"/>
      <c r="J50" s="691"/>
      <c r="K50" s="691"/>
      <c r="L50" s="691"/>
      <c r="M50" s="691"/>
      <c r="N50" s="691"/>
      <c r="O50" s="36"/>
      <c r="P50" s="164"/>
    </row>
    <row r="51" spans="1:16" s="20" customFormat="1" ht="12.75" customHeight="1" x14ac:dyDescent="0.25">
      <c r="A51" s="161"/>
      <c r="B51" s="36"/>
      <c r="C51" s="162"/>
      <c r="D51" s="162"/>
      <c r="E51" s="163"/>
      <c r="F51" s="163"/>
      <c r="G51" s="163"/>
      <c r="H51" s="163"/>
      <c r="I51" s="163"/>
      <c r="J51" s="163"/>
      <c r="K51" s="163"/>
      <c r="L51" s="163"/>
      <c r="M51" s="163"/>
      <c r="N51" s="163"/>
      <c r="O51" s="36"/>
      <c r="P51" s="164"/>
    </row>
    <row r="52" spans="1:16" x14ac:dyDescent="0.25">
      <c r="C52" s="512">
        <v>4</v>
      </c>
      <c r="D52" s="692" t="str">
        <f>Translations!$B$117</f>
        <v xml:space="preserve">Kontaktuppgifter </v>
      </c>
      <c r="E52" s="692"/>
      <c r="F52" s="692"/>
      <c r="G52" s="692"/>
      <c r="H52" s="692"/>
      <c r="I52" s="692"/>
      <c r="J52" s="692"/>
      <c r="K52" s="692"/>
      <c r="L52" s="692"/>
      <c r="M52" s="692"/>
      <c r="N52" s="692"/>
    </row>
    <row r="53" spans="1:16" s="20" customFormat="1" ht="5.0999999999999996" customHeight="1" x14ac:dyDescent="0.25">
      <c r="A53" s="161"/>
      <c r="B53" s="36"/>
      <c r="C53" s="162"/>
      <c r="D53" s="162"/>
      <c r="E53" s="163"/>
      <c r="F53" s="163"/>
      <c r="G53" s="163"/>
      <c r="H53" s="163"/>
      <c r="I53" s="163"/>
      <c r="J53" s="163"/>
      <c r="K53" s="163"/>
      <c r="L53" s="163"/>
      <c r="M53" s="163"/>
      <c r="N53" s="163"/>
      <c r="O53" s="36"/>
      <c r="P53" s="164"/>
    </row>
    <row r="54" spans="1:16" s="20" customFormat="1" ht="12.75" customHeight="1" x14ac:dyDescent="0.25">
      <c r="A54" s="161"/>
      <c r="B54" s="36"/>
      <c r="C54" s="162"/>
      <c r="D54" s="162"/>
      <c r="E54" s="693" t="str">
        <f>Translations!$B$118</f>
        <v>Vem kan vi kontakta angående er övervakningsmetodplan?</v>
      </c>
      <c r="F54" s="693"/>
      <c r="G54" s="693"/>
      <c r="H54" s="693"/>
      <c r="I54" s="693"/>
      <c r="J54" s="693"/>
      <c r="K54" s="693"/>
      <c r="L54" s="693"/>
      <c r="M54" s="163"/>
      <c r="N54" s="163"/>
      <c r="O54" s="36"/>
      <c r="P54" s="164"/>
    </row>
    <row r="55" spans="1:16" s="20" customFormat="1" ht="24.75" customHeight="1" x14ac:dyDescent="0.25">
      <c r="A55" s="161"/>
      <c r="B55" s="36"/>
      <c r="C55" s="162"/>
      <c r="D55" s="134"/>
      <c r="E55" s="694" t="str">
        <f>Translations!$B$119</f>
        <v xml:space="preserve">Det är till hjälp för oss att ha en person som vi kan kontakta direkt för eventuella frågor angående er övervakningsmetodplan. Personen som anges ska ha behörighet att agera för verksamhetsutövarens räkning. </v>
      </c>
      <c r="F55" s="694"/>
      <c r="G55" s="694"/>
      <c r="H55" s="694"/>
      <c r="I55" s="694"/>
      <c r="J55" s="694"/>
      <c r="K55" s="694"/>
      <c r="L55" s="694"/>
      <c r="M55" s="163"/>
      <c r="N55" s="163"/>
      <c r="O55" s="36"/>
      <c r="P55" s="164"/>
    </row>
    <row r="56" spans="1:16" s="20" customFormat="1" ht="4.95" customHeight="1" x14ac:dyDescent="0.25">
      <c r="A56" s="161"/>
      <c r="B56" s="36"/>
      <c r="C56" s="162"/>
      <c r="D56" s="513"/>
      <c r="E56" s="135"/>
      <c r="F56" s="513"/>
      <c r="G56" s="513"/>
      <c r="H56" s="163"/>
      <c r="I56" s="16"/>
      <c r="J56" s="163"/>
      <c r="K56" s="163"/>
      <c r="L56" s="163"/>
      <c r="M56" s="163"/>
      <c r="N56" s="163"/>
      <c r="O56" s="36"/>
      <c r="P56" s="164"/>
    </row>
    <row r="57" spans="1:16" s="20" customFormat="1" ht="12.75" customHeight="1" x14ac:dyDescent="0.25">
      <c r="A57" s="161"/>
      <c r="B57" s="36"/>
      <c r="C57" s="162"/>
      <c r="D57" s="513" t="s">
        <v>25</v>
      </c>
      <c r="E57" s="513" t="str">
        <f>Translations!$B$120</f>
        <v>Primär kontaktperson:</v>
      </c>
      <c r="F57" s="513"/>
      <c r="G57" s="16" t="str">
        <f>Translations!$B$121</f>
        <v>Titel:</v>
      </c>
      <c r="H57" s="163"/>
      <c r="I57" s="684"/>
      <c r="J57" s="684"/>
      <c r="K57" s="684"/>
      <c r="L57" s="683"/>
      <c r="M57" s="135"/>
      <c r="N57" s="163"/>
      <c r="O57" s="36"/>
      <c r="P57" s="164"/>
    </row>
    <row r="58" spans="1:16" s="20" customFormat="1" ht="12.75" customHeight="1" x14ac:dyDescent="0.25">
      <c r="A58" s="161"/>
      <c r="B58" s="36"/>
      <c r="C58" s="162"/>
      <c r="D58" s="162"/>
      <c r="E58" s="163"/>
      <c r="F58" s="163"/>
      <c r="G58" s="16" t="str">
        <f>Translations!$B$122</f>
        <v>Förnamn:</v>
      </c>
      <c r="H58" s="163"/>
      <c r="I58" s="684"/>
      <c r="J58" s="684"/>
      <c r="K58" s="684"/>
      <c r="L58" s="683"/>
      <c r="M58" s="163"/>
      <c r="N58" s="163"/>
      <c r="O58" s="36"/>
      <c r="P58" s="164"/>
    </row>
    <row r="59" spans="1:16" s="20" customFormat="1" ht="12.75" customHeight="1" x14ac:dyDescent="0.25">
      <c r="A59" s="161"/>
      <c r="B59" s="36"/>
      <c r="C59" s="162"/>
      <c r="D59" s="162"/>
      <c r="E59" s="163"/>
      <c r="F59" s="163"/>
      <c r="G59" s="16" t="str">
        <f>Translations!$B$123</f>
        <v>Efternamn:</v>
      </c>
      <c r="H59" s="163"/>
      <c r="I59" s="684"/>
      <c r="J59" s="684"/>
      <c r="K59" s="684"/>
      <c r="L59" s="683"/>
      <c r="M59" s="163"/>
      <c r="N59" s="163"/>
      <c r="O59" s="36"/>
      <c r="P59" s="164"/>
    </row>
    <row r="60" spans="1:16" s="20" customFormat="1" ht="12.75" customHeight="1" x14ac:dyDescent="0.25">
      <c r="A60" s="161"/>
      <c r="B60" s="36"/>
      <c r="C60" s="162"/>
      <c r="D60" s="162"/>
      <c r="E60" s="163"/>
      <c r="F60" s="163"/>
      <c r="G60" s="16" t="str">
        <f>Translations!$B$124</f>
        <v>Befattning:</v>
      </c>
      <c r="H60" s="163"/>
      <c r="I60" s="684"/>
      <c r="J60" s="684"/>
      <c r="K60" s="684"/>
      <c r="L60" s="683"/>
      <c r="M60" s="163"/>
      <c r="N60" s="163"/>
      <c r="O60" s="36"/>
      <c r="P60" s="164"/>
    </row>
    <row r="61" spans="1:16" s="20" customFormat="1" ht="12.75" customHeight="1" x14ac:dyDescent="0.25">
      <c r="A61" s="161"/>
      <c r="B61" s="36"/>
      <c r="C61" s="162"/>
      <c r="D61" s="162"/>
      <c r="E61" s="163"/>
      <c r="F61" s="163"/>
      <c r="G61" s="16" t="str">
        <f>Translations!$B$125</f>
        <v>Organisationens namn (om annan än verksamhetsutövaren):</v>
      </c>
      <c r="H61" s="36"/>
      <c r="I61" s="163"/>
      <c r="J61" s="163"/>
      <c r="K61" s="163"/>
      <c r="L61" s="163"/>
      <c r="M61" s="163"/>
      <c r="N61" s="163"/>
      <c r="O61" s="36"/>
      <c r="P61" s="164"/>
    </row>
    <row r="62" spans="1:16" s="20" customFormat="1" ht="12.75" customHeight="1" x14ac:dyDescent="0.25">
      <c r="A62" s="161"/>
      <c r="B62" s="36"/>
      <c r="C62" s="162"/>
      <c r="D62" s="162"/>
      <c r="E62" s="163"/>
      <c r="F62" s="163"/>
      <c r="G62" s="16"/>
      <c r="H62" s="163"/>
      <c r="I62" s="684"/>
      <c r="J62" s="684"/>
      <c r="K62" s="684"/>
      <c r="L62" s="683"/>
      <c r="M62" s="163"/>
      <c r="N62" s="163"/>
      <c r="O62" s="36"/>
      <c r="P62" s="164"/>
    </row>
    <row r="63" spans="1:16" s="20" customFormat="1" ht="12.75" customHeight="1" x14ac:dyDescent="0.25">
      <c r="A63" s="161"/>
      <c r="B63" s="36"/>
      <c r="C63" s="162"/>
      <c r="D63" s="162"/>
      <c r="E63" s="163"/>
      <c r="F63" s="163"/>
      <c r="G63" s="16" t="str">
        <f>Translations!$B$126</f>
        <v>Telefonnummer:</v>
      </c>
      <c r="H63" s="163"/>
      <c r="I63" s="684"/>
      <c r="J63" s="684"/>
      <c r="K63" s="684"/>
      <c r="L63" s="683"/>
      <c r="M63" s="163"/>
      <c r="N63" s="163"/>
      <c r="O63" s="36"/>
      <c r="P63" s="164"/>
    </row>
    <row r="64" spans="1:16" s="20" customFormat="1" ht="12.75" customHeight="1" x14ac:dyDescent="0.25">
      <c r="A64" s="161"/>
      <c r="B64" s="36"/>
      <c r="C64" s="162"/>
      <c r="D64" s="162"/>
      <c r="E64" s="163"/>
      <c r="F64" s="163"/>
      <c r="G64" s="16" t="str">
        <f>Translations!$B$127</f>
        <v>E-postadress:</v>
      </c>
      <c r="H64" s="163"/>
      <c r="I64" s="684"/>
      <c r="J64" s="684"/>
      <c r="K64" s="684"/>
      <c r="L64" s="683"/>
      <c r="M64" s="163"/>
      <c r="N64" s="163"/>
      <c r="O64" s="36"/>
      <c r="P64" s="164"/>
    </row>
    <row r="65" spans="1:17" s="20" customFormat="1" ht="12.75" customHeight="1" x14ac:dyDescent="0.25">
      <c r="A65" s="161"/>
      <c r="B65" s="36"/>
      <c r="C65" s="162"/>
      <c r="D65" s="162"/>
      <c r="E65" s="136"/>
      <c r="F65" s="163"/>
      <c r="G65" s="163"/>
      <c r="H65" s="163"/>
      <c r="I65" s="163"/>
      <c r="J65" s="163"/>
      <c r="K65" s="163"/>
      <c r="L65" s="163"/>
      <c r="M65" s="163"/>
      <c r="N65" s="163"/>
      <c r="O65" s="36"/>
      <c r="P65" s="164"/>
    </row>
    <row r="66" spans="1:17" s="20" customFormat="1" ht="12.75" customHeight="1" x14ac:dyDescent="0.25">
      <c r="A66" s="161"/>
      <c r="B66" s="36"/>
      <c r="C66" s="162"/>
      <c r="D66" s="513" t="s">
        <v>26</v>
      </c>
      <c r="E66" s="513" t="str">
        <f>Translations!$B$128</f>
        <v>Alternativ kontaktperson:</v>
      </c>
      <c r="F66" s="163"/>
      <c r="G66" s="16" t="str">
        <f>Translations!$B$121</f>
        <v>Titel:</v>
      </c>
      <c r="H66" s="163"/>
      <c r="I66" s="682"/>
      <c r="J66" s="682"/>
      <c r="K66" s="682"/>
      <c r="L66" s="683"/>
      <c r="M66" s="163"/>
      <c r="N66" s="163"/>
      <c r="O66" s="36"/>
      <c r="P66" s="164"/>
    </row>
    <row r="67" spans="1:17" s="20" customFormat="1" ht="12.75" customHeight="1" x14ac:dyDescent="0.25">
      <c r="A67" s="161"/>
      <c r="B67" s="36"/>
      <c r="C67" s="162"/>
      <c r="D67" s="162"/>
      <c r="E67" s="136"/>
      <c r="F67" s="163"/>
      <c r="G67" s="16" t="str">
        <f>Translations!$B$122</f>
        <v>Förnamn:</v>
      </c>
      <c r="H67" s="163"/>
      <c r="I67" s="682"/>
      <c r="J67" s="682"/>
      <c r="K67" s="682"/>
      <c r="L67" s="683"/>
      <c r="M67" s="163"/>
      <c r="N67" s="163"/>
      <c r="O67" s="36"/>
      <c r="P67" s="164"/>
    </row>
    <row r="68" spans="1:17" s="20" customFormat="1" ht="12.75" customHeight="1" x14ac:dyDescent="0.25">
      <c r="A68" s="161"/>
      <c r="B68" s="36"/>
      <c r="C68" s="162"/>
      <c r="D68" s="162"/>
      <c r="E68" s="136"/>
      <c r="F68" s="163"/>
      <c r="G68" s="16" t="str">
        <f>Translations!$B$123</f>
        <v>Efternamn:</v>
      </c>
      <c r="H68" s="163"/>
      <c r="I68" s="682"/>
      <c r="J68" s="682"/>
      <c r="K68" s="682"/>
      <c r="L68" s="683"/>
      <c r="M68" s="163"/>
      <c r="N68" s="163"/>
      <c r="O68" s="36"/>
      <c r="P68" s="164"/>
    </row>
    <row r="69" spans="1:17" s="20" customFormat="1" ht="12.75" customHeight="1" x14ac:dyDescent="0.25">
      <c r="A69" s="161"/>
      <c r="B69" s="36"/>
      <c r="C69" s="162"/>
      <c r="D69" s="162"/>
      <c r="E69" s="136"/>
      <c r="F69" s="163"/>
      <c r="G69" s="16" t="str">
        <f>Translations!$B$124</f>
        <v>Befattning:</v>
      </c>
      <c r="H69" s="163"/>
      <c r="I69" s="682"/>
      <c r="J69" s="682"/>
      <c r="K69" s="682"/>
      <c r="L69" s="683"/>
      <c r="M69" s="163"/>
      <c r="N69" s="163"/>
      <c r="O69" s="36"/>
      <c r="P69" s="164"/>
    </row>
    <row r="70" spans="1:17" s="20" customFormat="1" ht="12.75" customHeight="1" x14ac:dyDescent="0.25">
      <c r="A70" s="161"/>
      <c r="B70" s="36"/>
      <c r="C70" s="162"/>
      <c r="D70" s="162"/>
      <c r="E70" s="136"/>
      <c r="F70" s="163"/>
      <c r="G70" s="16" t="str">
        <f>Translations!$B$125</f>
        <v>Organisationens namn (om annan än verksamhetsutövaren):</v>
      </c>
      <c r="H70" s="36"/>
      <c r="I70" s="163"/>
      <c r="J70" s="163"/>
      <c r="K70" s="163"/>
      <c r="L70" s="163"/>
      <c r="M70" s="163"/>
      <c r="N70" s="163"/>
      <c r="O70" s="36"/>
      <c r="P70" s="164"/>
    </row>
    <row r="71" spans="1:17" s="20" customFormat="1" ht="12.75" customHeight="1" x14ac:dyDescent="0.25">
      <c r="A71" s="161"/>
      <c r="B71" s="36"/>
      <c r="C71" s="162"/>
      <c r="D71" s="162"/>
      <c r="E71" s="136"/>
      <c r="F71" s="163"/>
      <c r="G71" s="16"/>
      <c r="H71" s="163"/>
      <c r="I71" s="682"/>
      <c r="J71" s="682"/>
      <c r="K71" s="682"/>
      <c r="L71" s="683"/>
      <c r="M71" s="163"/>
      <c r="N71" s="163"/>
      <c r="O71" s="36"/>
      <c r="P71" s="164"/>
    </row>
    <row r="72" spans="1:17" s="20" customFormat="1" ht="12.75" customHeight="1" x14ac:dyDescent="0.25">
      <c r="A72" s="161"/>
      <c r="B72" s="36"/>
      <c r="C72" s="162"/>
      <c r="D72" s="162"/>
      <c r="E72" s="136"/>
      <c r="F72" s="163"/>
      <c r="G72" s="16" t="str">
        <f>Translations!$B$126</f>
        <v>Telefonnummer:</v>
      </c>
      <c r="H72" s="163"/>
      <c r="I72" s="682"/>
      <c r="J72" s="682"/>
      <c r="K72" s="682"/>
      <c r="L72" s="683"/>
      <c r="M72" s="163"/>
      <c r="N72" s="163"/>
      <c r="O72" s="36"/>
      <c r="P72" s="164"/>
    </row>
    <row r="73" spans="1:17" s="20" customFormat="1" ht="12.75" customHeight="1" x14ac:dyDescent="0.25">
      <c r="A73" s="161"/>
      <c r="B73" s="36"/>
      <c r="C73" s="162"/>
      <c r="D73" s="162"/>
      <c r="E73" s="136"/>
      <c r="F73" s="163"/>
      <c r="G73" s="16" t="str">
        <f>Translations!$B$127</f>
        <v>E-postadress:</v>
      </c>
      <c r="H73" s="163"/>
      <c r="I73" s="682"/>
      <c r="J73" s="682"/>
      <c r="K73" s="682"/>
      <c r="L73" s="683"/>
      <c r="M73" s="163"/>
      <c r="N73" s="163"/>
      <c r="O73" s="36"/>
      <c r="P73" s="164"/>
    </row>
    <row r="74" spans="1:17" ht="12.75" customHeight="1" x14ac:dyDescent="0.25"/>
    <row r="75" spans="1:17" ht="12.75" customHeight="1" x14ac:dyDescent="0.25">
      <c r="P75" s="245"/>
    </row>
    <row r="76" spans="1:17" s="20" customFormat="1" ht="12.75" customHeight="1" x14ac:dyDescent="0.25">
      <c r="A76" s="18"/>
      <c r="B76" s="36"/>
      <c r="C76" s="36"/>
      <c r="D76" s="680" t="str">
        <f>Translations!$B$75</f>
        <v xml:space="preserve">&lt;&lt;&lt; Klicka här för att gå vidare till nästa blad &gt;&gt;&gt; </v>
      </c>
      <c r="E76" s="680"/>
      <c r="F76" s="680"/>
      <c r="G76" s="680"/>
      <c r="H76" s="680"/>
      <c r="I76" s="680"/>
      <c r="J76" s="680"/>
      <c r="K76" s="680"/>
      <c r="L76" s="680"/>
      <c r="M76" s="680"/>
      <c r="N76" s="680"/>
      <c r="O76" s="19"/>
      <c r="P76" s="18"/>
      <c r="Q76" s="244"/>
    </row>
    <row r="77" spans="1:17" s="20" customFormat="1" ht="12.75" customHeight="1" x14ac:dyDescent="0.25">
      <c r="A77" s="18"/>
      <c r="B77" s="36"/>
      <c r="C77" s="36"/>
      <c r="D77" s="36"/>
      <c r="E77" s="36"/>
      <c r="F77" s="36"/>
      <c r="G77" s="36"/>
      <c r="H77" s="36"/>
      <c r="I77" s="36"/>
      <c r="J77" s="36"/>
      <c r="K77" s="36"/>
      <c r="L77" s="36"/>
      <c r="M77" s="36"/>
      <c r="N77" s="36"/>
      <c r="O77" s="36"/>
      <c r="P77" s="18"/>
      <c r="Q77" s="244"/>
    </row>
    <row r="78" spans="1:17" s="20" customFormat="1" ht="13.2" hidden="1" x14ac:dyDescent="0.3">
      <c r="A78" s="22" t="s">
        <v>162</v>
      </c>
      <c r="B78" s="22" t="s">
        <v>173</v>
      </c>
      <c r="C78" s="22" t="s">
        <v>173</v>
      </c>
      <c r="D78" s="22" t="s">
        <v>173</v>
      </c>
      <c r="E78" s="22" t="s">
        <v>173</v>
      </c>
      <c r="F78" s="22" t="s">
        <v>173</v>
      </c>
      <c r="G78" s="22" t="s">
        <v>173</v>
      </c>
      <c r="H78" s="22" t="s">
        <v>173</v>
      </c>
      <c r="I78" s="22" t="s">
        <v>173</v>
      </c>
      <c r="J78" s="22" t="s">
        <v>173</v>
      </c>
      <c r="K78" s="22" t="s">
        <v>173</v>
      </c>
      <c r="L78" s="22" t="s">
        <v>173</v>
      </c>
      <c r="M78" s="22" t="s">
        <v>173</v>
      </c>
      <c r="N78" s="22" t="s">
        <v>173</v>
      </c>
      <c r="O78" s="22" t="s">
        <v>173</v>
      </c>
      <c r="P78" s="18"/>
    </row>
    <row r="79" spans="1:17" s="20" customFormat="1" hidden="1" x14ac:dyDescent="0.25">
      <c r="A79" s="22" t="s">
        <v>162</v>
      </c>
      <c r="B79" s="36"/>
      <c r="C79" s="36"/>
      <c r="D79" s="36"/>
      <c r="E79" s="36"/>
      <c r="F79" s="36"/>
      <c r="G79" s="36"/>
      <c r="H79" s="36"/>
      <c r="I79" s="36"/>
      <c r="J79" s="36"/>
      <c r="K79" s="36"/>
      <c r="L79" s="36"/>
      <c r="M79" s="36"/>
      <c r="N79" s="36"/>
      <c r="O79" s="36"/>
      <c r="P79" s="18"/>
      <c r="Q79" s="244"/>
    </row>
  </sheetData>
  <sheetProtection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xr:uid="{00000000-0002-0000-0300-000000000000}">
      <formula1>EUconst_MSlist</formula1>
    </dataValidation>
    <dataValidation type="list" allowBlank="1" showInputMessage="1" showErrorMessage="1" sqref="D15" xr:uid="{00000000-0002-0000-0300-000001000000}">
      <formula1>EUconst_ConfirmAllowUseOfData</formula1>
    </dataValidation>
  </dataValidations>
  <hyperlinks>
    <hyperlink ref="G2:H2" location="JUMP_TOC_Home" display="Table of contents" xr:uid="{00000000-0004-0000-0300-000000000000}"/>
    <hyperlink ref="E3:F3" location="JUMP_B_I" display="JUMP_B_I" xr:uid="{00000000-0004-0000-0300-000001000000}"/>
    <hyperlink ref="I2:J2" location="JUMP_A_Top" display="Previous sheet" xr:uid="{00000000-0004-0000-0300-000002000000}"/>
    <hyperlink ref="E4:F4" location="JUMP_F_Bottom" display="End of sheet" xr:uid="{00000000-0004-0000-0300-000003000000}"/>
    <hyperlink ref="K2:L2" location="JUMP_C_I" display="JUMP_C_I" xr:uid="{00000000-0004-0000-0300-000004000000}"/>
    <hyperlink ref="D76:N76" location="JUMP_B_I" display="&lt;&lt;&lt; Click here to proceed to next sheet &gt;&gt;&gt; " xr:uid="{00000000-0004-0000-03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Z144"/>
  <sheetViews>
    <sheetView topLeftCell="B1" zoomScaleNormal="100" workbookViewId="0">
      <pane ySplit="4" topLeftCell="A5" activePane="bottomLeft" state="frozen"/>
      <selection pane="bottomLeft" activeCell="O22" sqref="O22"/>
    </sheetView>
  </sheetViews>
  <sheetFormatPr defaultColWidth="11.44140625" defaultRowHeight="13.8" x14ac:dyDescent="0.25"/>
  <cols>
    <col min="1" max="1" width="5.6640625" style="164" hidden="1" customWidth="1"/>
    <col min="2" max="4" width="5.6640625" style="36" customWidth="1"/>
    <col min="5" max="14" width="12.6640625" style="36" customWidth="1"/>
    <col min="15" max="15" width="5.6640625" style="36" customWidth="1"/>
    <col min="16" max="19" width="11.44140625" style="164" hidden="1" customWidth="1"/>
    <col min="20" max="16384" width="11.44140625" style="244"/>
  </cols>
  <sheetData>
    <row r="1" spans="1:24" ht="14.4" hidden="1" thickBot="1" x14ac:dyDescent="0.3">
      <c r="A1" s="164" t="s">
        <v>162</v>
      </c>
      <c r="B1" s="18"/>
      <c r="C1" s="18"/>
      <c r="D1" s="18"/>
      <c r="E1" s="18"/>
      <c r="F1" s="18"/>
      <c r="G1" s="18"/>
      <c r="H1" s="18"/>
      <c r="I1" s="18"/>
      <c r="J1" s="18"/>
      <c r="K1" s="18"/>
      <c r="L1" s="18"/>
      <c r="M1" s="18"/>
      <c r="N1" s="18"/>
      <c r="O1" s="18"/>
      <c r="P1" s="164" t="s">
        <v>162</v>
      </c>
      <c r="Q1" s="164" t="s">
        <v>162</v>
      </c>
      <c r="R1" s="164" t="s">
        <v>162</v>
      </c>
      <c r="S1" s="164" t="s">
        <v>162</v>
      </c>
    </row>
    <row r="2" spans="1:24" ht="14.4" thickBot="1" x14ac:dyDescent="0.3">
      <c r="A2" s="18"/>
      <c r="B2" s="666" t="str">
        <f>Translations!$B$129</f>
        <v>C. 
Anläggnings-beskrivning</v>
      </c>
      <c r="C2" s="667"/>
      <c r="D2" s="668"/>
      <c r="E2" s="297" t="str">
        <f>Translations!$B$2</f>
        <v>Navigeringsfält:</v>
      </c>
      <c r="F2" s="298"/>
      <c r="G2" s="675" t="str">
        <f>Translations!$B$18</f>
        <v>Innehållsförteckning</v>
      </c>
      <c r="H2" s="588"/>
      <c r="I2" s="588" t="str">
        <f>Translations!$B$19</f>
        <v>Föregående blad</v>
      </c>
      <c r="J2" s="588"/>
      <c r="K2" s="588" t="str">
        <f>Translations!$B$3</f>
        <v>Nästa blad</v>
      </c>
      <c r="L2" s="588"/>
      <c r="M2" s="588"/>
      <c r="N2" s="588"/>
      <c r="O2" s="19"/>
      <c r="P2" s="39"/>
      <c r="Q2" s="39"/>
      <c r="R2" s="39"/>
      <c r="S2" s="39"/>
    </row>
    <row r="3" spans="1:24" ht="25.5" customHeight="1" thickBot="1" x14ac:dyDescent="0.3">
      <c r="A3" s="18"/>
      <c r="B3" s="669"/>
      <c r="C3" s="670"/>
      <c r="D3" s="671"/>
      <c r="E3" s="588" t="str">
        <f>Translations!$B$4</f>
        <v>Högst upp</v>
      </c>
      <c r="F3" s="658"/>
      <c r="G3" s="789" t="str">
        <f>Translations!$B$130</f>
        <v>Förteckning över delanläggningar</v>
      </c>
      <c r="H3" s="790"/>
      <c r="I3" s="790" t="str">
        <f>Translations!$B$131</f>
        <v>Beskrivning</v>
      </c>
      <c r="J3" s="790"/>
      <c r="K3" s="791" t="str">
        <f>Translations!$B$132</f>
        <v>Tekniska anslutningar</v>
      </c>
      <c r="L3" s="791"/>
      <c r="M3" s="792"/>
      <c r="N3" s="792"/>
      <c r="O3" s="19"/>
    </row>
    <row r="4" spans="1:24" ht="14.4" thickBot="1" x14ac:dyDescent="0.3">
      <c r="A4" s="18"/>
      <c r="B4" s="672"/>
      <c r="C4" s="673"/>
      <c r="D4" s="674"/>
      <c r="E4" s="588" t="str">
        <f>Translations!$B$5</f>
        <v>Längst ner</v>
      </c>
      <c r="F4" s="588"/>
      <c r="G4" s="793"/>
      <c r="H4" s="794"/>
      <c r="I4" s="794"/>
      <c r="J4" s="794"/>
      <c r="K4" s="794"/>
      <c r="L4" s="794"/>
      <c r="M4" s="795"/>
      <c r="N4" s="794"/>
      <c r="O4" s="19"/>
    </row>
    <row r="5" spans="1:24" ht="12.75" customHeight="1" x14ac:dyDescent="0.25">
      <c r="A5" s="18"/>
      <c r="O5" s="19"/>
    </row>
    <row r="6" spans="1:24" ht="17.399999999999999" x14ac:dyDescent="0.25">
      <c r="C6" s="2" t="s">
        <v>151</v>
      </c>
      <c r="D6" s="663" t="str">
        <f>Translations!$B$133</f>
        <v>BESKRIVNING AV ANLÄGGNINGEN</v>
      </c>
      <c r="E6" s="663"/>
      <c r="F6" s="663"/>
      <c r="G6" s="663"/>
      <c r="H6" s="663"/>
      <c r="I6" s="663"/>
      <c r="J6" s="663"/>
      <c r="K6" s="663"/>
      <c r="L6" s="663"/>
      <c r="M6" s="663"/>
      <c r="N6" s="663"/>
      <c r="P6" s="245"/>
      <c r="Q6" s="245"/>
      <c r="R6" s="245"/>
      <c r="S6" s="245"/>
    </row>
    <row r="7" spans="1:24" ht="12.75" customHeight="1" x14ac:dyDescent="0.25"/>
    <row r="8" spans="1:24" ht="16.5" customHeight="1" x14ac:dyDescent="0.25">
      <c r="C8" s="242" t="s">
        <v>24</v>
      </c>
      <c r="D8" s="785" t="str">
        <f>Translations!$B$130</f>
        <v>Förteckning över delanläggningar</v>
      </c>
      <c r="E8" s="785"/>
      <c r="F8" s="785"/>
      <c r="G8" s="785"/>
      <c r="H8" s="785"/>
      <c r="I8" s="785"/>
      <c r="J8" s="785"/>
      <c r="K8" s="785"/>
      <c r="L8" s="785"/>
      <c r="M8" s="785"/>
      <c r="N8" s="785"/>
      <c r="P8" s="245"/>
      <c r="Q8" s="245"/>
      <c r="R8" s="245"/>
      <c r="S8" s="245"/>
    </row>
    <row r="9" spans="1:24" ht="12.75" customHeight="1" x14ac:dyDescent="0.25"/>
    <row r="10" spans="1:24" ht="15" customHeight="1" x14ac:dyDescent="0.25">
      <c r="C10" s="137">
        <v>1</v>
      </c>
      <c r="D10" s="692" t="str">
        <f>Translations!$B$134</f>
        <v>Delanläggningar med produktriktmärke</v>
      </c>
      <c r="E10" s="692"/>
      <c r="F10" s="692"/>
      <c r="G10" s="692"/>
      <c r="H10" s="692"/>
      <c r="I10" s="692"/>
      <c r="J10" s="692"/>
      <c r="K10" s="692"/>
      <c r="L10" s="692"/>
      <c r="M10" s="692"/>
      <c r="N10" s="692"/>
    </row>
    <row r="11" spans="1:24" ht="5.0999999999999996" customHeight="1" x14ac:dyDescent="0.25">
      <c r="D11" s="788"/>
      <c r="E11" s="788"/>
      <c r="F11" s="788"/>
      <c r="G11" s="788"/>
      <c r="H11" s="788"/>
      <c r="I11" s="788"/>
      <c r="J11" s="788"/>
      <c r="K11" s="788"/>
      <c r="L11" s="788"/>
      <c r="M11" s="788"/>
      <c r="N11" s="788"/>
    </row>
    <row r="12" spans="1:24" s="20" customFormat="1" ht="12.75" customHeight="1" x14ac:dyDescent="0.25">
      <c r="A12" s="22"/>
      <c r="B12" s="36"/>
      <c r="C12" s="36"/>
      <c r="D12" s="36"/>
      <c r="E12" s="711" t="str">
        <f>Translations!$B$135</f>
        <v>Endast en delanläggning kan väljas per produkttyp. Liknande produkter som omfattas av samma produktriktmärke i bilaga I till FAR aggregeras.</v>
      </c>
      <c r="F12" s="765"/>
      <c r="G12" s="765"/>
      <c r="H12" s="765"/>
      <c r="I12" s="765"/>
      <c r="J12" s="765"/>
      <c r="K12" s="765"/>
      <c r="L12" s="765"/>
      <c r="M12" s="765"/>
      <c r="N12" s="765"/>
      <c r="O12" s="36"/>
      <c r="P12" s="18"/>
      <c r="Q12" s="18"/>
      <c r="R12" s="18"/>
      <c r="S12" s="18"/>
      <c r="T12" s="244"/>
      <c r="U12" s="244"/>
      <c r="V12" s="244"/>
      <c r="W12" s="244"/>
      <c r="X12" s="244"/>
    </row>
    <row r="13" spans="1:24" s="20" customFormat="1" ht="12.75" customHeight="1" x14ac:dyDescent="0.25">
      <c r="A13" s="22"/>
      <c r="B13" s="36"/>
      <c r="C13" s="36"/>
      <c r="D13" s="36"/>
      <c r="E13" s="711" t="str">
        <f>Translations!$B$811</f>
        <v>Statusen när det gäller exponeringen för risk för koldioxidläckage (KL) baseras på kommissionens delegerade beslut (EU) 2019/708.</v>
      </c>
      <c r="F13" s="765"/>
      <c r="G13" s="765"/>
      <c r="H13" s="765"/>
      <c r="I13" s="765"/>
      <c r="J13" s="765"/>
      <c r="K13" s="765"/>
      <c r="L13" s="765"/>
      <c r="M13" s="765"/>
      <c r="N13" s="765"/>
      <c r="O13" s="36"/>
      <c r="P13" s="18"/>
      <c r="Q13" s="18"/>
      <c r="R13" s="18"/>
      <c r="S13" s="18"/>
      <c r="T13" s="244"/>
      <c r="U13" s="244"/>
      <c r="V13" s="244"/>
      <c r="W13" s="244"/>
      <c r="X13" s="244"/>
    </row>
    <row r="14" spans="1:24" s="20" customFormat="1" ht="12.75" customHeight="1" x14ac:dyDescent="0.25">
      <c r="A14" s="22"/>
      <c r="B14" s="36"/>
      <c r="C14" s="36"/>
      <c r="D14" s="36"/>
      <c r="E14" s="711" t="str">
        <f>Translations!$B$137</f>
        <v>Namnet på varje delanläggning får endast anges en gång. I annat fall kommer inte vissa delar av mallen att fungera korrekt.</v>
      </c>
      <c r="F14" s="765"/>
      <c r="G14" s="765"/>
      <c r="H14" s="765"/>
      <c r="I14" s="765"/>
      <c r="J14" s="765"/>
      <c r="K14" s="765"/>
      <c r="L14" s="765"/>
      <c r="M14" s="765"/>
      <c r="N14" s="765"/>
      <c r="O14" s="36"/>
      <c r="P14" s="18"/>
      <c r="Q14" s="18"/>
      <c r="R14" s="18"/>
      <c r="S14" s="18"/>
      <c r="T14" s="244"/>
      <c r="U14" s="244"/>
      <c r="V14" s="244"/>
      <c r="W14" s="244"/>
      <c r="X14" s="244"/>
    </row>
    <row r="15" spans="1:24" ht="21" customHeight="1" x14ac:dyDescent="0.25">
      <c r="E15" s="786" t="str">
        <f>Translations!$B$138</f>
        <v>Var god notera att posterna måste fyllas i korrekt med tanke på alla inmatningar som senare görs om delanläggningar.</v>
      </c>
      <c r="F15" s="787"/>
      <c r="G15" s="787"/>
      <c r="H15" s="787"/>
      <c r="I15" s="787"/>
      <c r="J15" s="787"/>
      <c r="K15" s="787"/>
      <c r="L15" s="787"/>
      <c r="M15" s="787"/>
      <c r="N15" s="787"/>
    </row>
    <row r="16" spans="1:24" ht="25.5" customHeight="1" thickBot="1" x14ac:dyDescent="0.3">
      <c r="D16" s="4" t="str">
        <f>Translations!$B$139</f>
        <v>Nr</v>
      </c>
      <c r="E16" s="805" t="str">
        <f>Translations!$B$140</f>
        <v>Produkttyp</v>
      </c>
      <c r="F16" s="806"/>
      <c r="G16" s="806"/>
      <c r="H16" s="806"/>
      <c r="I16" s="806"/>
      <c r="J16" s="806"/>
      <c r="K16" s="807"/>
      <c r="L16" s="292" t="str">
        <f>Translations!$B$141</f>
        <v>KL-exponerad?</v>
      </c>
      <c r="M16" s="473" t="str">
        <f>Translations!$B$812</f>
        <v>CBAM?</v>
      </c>
      <c r="P16" s="28" t="s">
        <v>104</v>
      </c>
      <c r="Q16" s="28" t="s">
        <v>105</v>
      </c>
      <c r="R16" s="28" t="str">
        <f>Translations!$B$694</f>
        <v>Enhet</v>
      </c>
      <c r="S16" s="28" t="s">
        <v>106</v>
      </c>
    </row>
    <row r="17" spans="1:24" ht="12.75" customHeight="1" x14ac:dyDescent="0.25">
      <c r="D17" s="7">
        <v>1</v>
      </c>
      <c r="E17" s="808"/>
      <c r="F17" s="809"/>
      <c r="G17" s="809"/>
      <c r="H17" s="809"/>
      <c r="I17" s="809"/>
      <c r="J17" s="809"/>
      <c r="K17" s="810"/>
      <c r="L17" s="293" t="str">
        <f t="shared" ref="L17:L26" si="0">IF(P17=Euconst_NA,Euconst_NA,INDEX(EUconst_BMlistCLstatus,MATCH(E17,EUconst_BMlistNames,0)))</f>
        <v>Ej tillämpligt</v>
      </c>
      <c r="M17" s="487" t="str">
        <f>IF(P17=Euconst_NA,Euconst_NA,INDEX(EUconst_BMlistCBAMstatus,MATCH(E17,EUconst_BMlistNames,0)))</f>
        <v>Ej tillämpligt</v>
      </c>
      <c r="P17" s="29" t="str">
        <f t="shared" ref="P17:P26" si="1">IF(ISBLANK($E17),Euconst_NA,INDEX(EUconst_BMlistMainNumberOfBM,MATCH($E17,EUconst_BMlistNames,0)))</f>
        <v>Ej tillämpligt</v>
      </c>
      <c r="Q17" s="30" t="str">
        <f>IF(ISNUMBER(P17),COUNT(P17:P$17),"")</f>
        <v/>
      </c>
      <c r="R17" s="29" t="str">
        <f t="shared" ref="R17:R26" si="2">IF(P17=Euconst_NA,EUconst_Tons,INDEX(EUconst_BMlistUnits,P17))</f>
        <v>ton</v>
      </c>
      <c r="S17" s="30" t="str">
        <f t="shared" ref="S17:S26" si="3">IF(ISBLANK(E17),"",COUNTIF($E$17:$E$26,E17))</f>
        <v/>
      </c>
    </row>
    <row r="18" spans="1:24" ht="12.75" customHeight="1" x14ac:dyDescent="0.25">
      <c r="D18" s="6">
        <v>2</v>
      </c>
      <c r="E18" s="775"/>
      <c r="F18" s="776"/>
      <c r="G18" s="776"/>
      <c r="H18" s="776"/>
      <c r="I18" s="776"/>
      <c r="J18" s="776"/>
      <c r="K18" s="777"/>
      <c r="L18" s="294" t="str">
        <f t="shared" si="0"/>
        <v>Ej tillämpligt</v>
      </c>
      <c r="M18" s="488" t="str">
        <f t="shared" ref="M18:M26" si="4">IF(P18=Euconst_NA,Euconst_NA,INDEX(EUconst_BMlistCBAMstatus,MATCH(E18,EUconst_BMlistNames,0)))</f>
        <v>Ej tillämpligt</v>
      </c>
      <c r="P18" s="29" t="str">
        <f t="shared" si="1"/>
        <v>Ej tillämpligt</v>
      </c>
      <c r="Q18" s="31" t="str">
        <f>IF(ISNUMBER(P18),COUNT(P$17:P18),"")</f>
        <v/>
      </c>
      <c r="R18" s="29" t="str">
        <f t="shared" si="2"/>
        <v>ton</v>
      </c>
      <c r="S18" s="31" t="str">
        <f t="shared" si="3"/>
        <v/>
      </c>
    </row>
    <row r="19" spans="1:24" ht="12.75" customHeight="1" x14ac:dyDescent="0.25">
      <c r="D19" s="6">
        <v>3</v>
      </c>
      <c r="E19" s="775"/>
      <c r="F19" s="776"/>
      <c r="G19" s="776"/>
      <c r="H19" s="776"/>
      <c r="I19" s="776"/>
      <c r="J19" s="776"/>
      <c r="K19" s="777"/>
      <c r="L19" s="294" t="str">
        <f t="shared" si="0"/>
        <v>Ej tillämpligt</v>
      </c>
      <c r="M19" s="488" t="str">
        <f t="shared" si="4"/>
        <v>Ej tillämpligt</v>
      </c>
      <c r="P19" s="29" t="str">
        <f t="shared" si="1"/>
        <v>Ej tillämpligt</v>
      </c>
      <c r="Q19" s="31" t="str">
        <f>IF(ISNUMBER(P19),COUNT(P$17:P19),"")</f>
        <v/>
      </c>
      <c r="R19" s="29" t="str">
        <f t="shared" si="2"/>
        <v>ton</v>
      </c>
      <c r="S19" s="31" t="str">
        <f t="shared" si="3"/>
        <v/>
      </c>
    </row>
    <row r="20" spans="1:24" ht="12.75" customHeight="1" x14ac:dyDescent="0.25">
      <c r="D20" s="6">
        <v>4</v>
      </c>
      <c r="E20" s="775"/>
      <c r="F20" s="776"/>
      <c r="G20" s="776"/>
      <c r="H20" s="776"/>
      <c r="I20" s="776"/>
      <c r="J20" s="776"/>
      <c r="K20" s="777"/>
      <c r="L20" s="294" t="str">
        <f t="shared" si="0"/>
        <v>Ej tillämpligt</v>
      </c>
      <c r="M20" s="488" t="str">
        <f t="shared" si="4"/>
        <v>Ej tillämpligt</v>
      </c>
      <c r="P20" s="29" t="str">
        <f t="shared" si="1"/>
        <v>Ej tillämpligt</v>
      </c>
      <c r="Q20" s="31" t="str">
        <f>IF(ISNUMBER(P20),COUNT(P$17:P20),"")</f>
        <v/>
      </c>
      <c r="R20" s="29" t="str">
        <f t="shared" si="2"/>
        <v>ton</v>
      </c>
      <c r="S20" s="31" t="str">
        <f t="shared" si="3"/>
        <v/>
      </c>
    </row>
    <row r="21" spans="1:24" ht="12.75" customHeight="1" x14ac:dyDescent="0.25">
      <c r="D21" s="6">
        <v>5</v>
      </c>
      <c r="E21" s="775"/>
      <c r="F21" s="776"/>
      <c r="G21" s="776"/>
      <c r="H21" s="776"/>
      <c r="I21" s="776"/>
      <c r="J21" s="776"/>
      <c r="K21" s="777"/>
      <c r="L21" s="294" t="str">
        <f t="shared" si="0"/>
        <v>Ej tillämpligt</v>
      </c>
      <c r="M21" s="488" t="str">
        <f t="shared" si="4"/>
        <v>Ej tillämpligt</v>
      </c>
      <c r="P21" s="29" t="str">
        <f t="shared" si="1"/>
        <v>Ej tillämpligt</v>
      </c>
      <c r="Q21" s="31" t="str">
        <f>IF(ISNUMBER(P21),COUNT(P$17:P21),"")</f>
        <v/>
      </c>
      <c r="R21" s="29" t="str">
        <f t="shared" si="2"/>
        <v>ton</v>
      </c>
      <c r="S21" s="31" t="str">
        <f t="shared" si="3"/>
        <v/>
      </c>
    </row>
    <row r="22" spans="1:24" ht="12.75" customHeight="1" x14ac:dyDescent="0.25">
      <c r="D22" s="6">
        <v>6</v>
      </c>
      <c r="E22" s="775"/>
      <c r="F22" s="776"/>
      <c r="G22" s="776"/>
      <c r="H22" s="776"/>
      <c r="I22" s="776"/>
      <c r="J22" s="776"/>
      <c r="K22" s="777"/>
      <c r="L22" s="294" t="str">
        <f t="shared" si="0"/>
        <v>Ej tillämpligt</v>
      </c>
      <c r="M22" s="488" t="str">
        <f t="shared" si="4"/>
        <v>Ej tillämpligt</v>
      </c>
      <c r="P22" s="29" t="str">
        <f t="shared" si="1"/>
        <v>Ej tillämpligt</v>
      </c>
      <c r="Q22" s="31" t="str">
        <f>IF(ISNUMBER(P22),COUNT(P$17:P22),"")</f>
        <v/>
      </c>
      <c r="R22" s="29" t="str">
        <f t="shared" si="2"/>
        <v>ton</v>
      </c>
      <c r="S22" s="31" t="str">
        <f t="shared" si="3"/>
        <v/>
      </c>
    </row>
    <row r="23" spans="1:24" ht="12.75" customHeight="1" x14ac:dyDescent="0.25">
      <c r="D23" s="6">
        <v>7</v>
      </c>
      <c r="E23" s="775"/>
      <c r="F23" s="776"/>
      <c r="G23" s="776"/>
      <c r="H23" s="776"/>
      <c r="I23" s="776"/>
      <c r="J23" s="776"/>
      <c r="K23" s="777"/>
      <c r="L23" s="294" t="str">
        <f t="shared" si="0"/>
        <v>Ej tillämpligt</v>
      </c>
      <c r="M23" s="488" t="str">
        <f t="shared" si="4"/>
        <v>Ej tillämpligt</v>
      </c>
      <c r="P23" s="29" t="str">
        <f t="shared" si="1"/>
        <v>Ej tillämpligt</v>
      </c>
      <c r="Q23" s="31" t="str">
        <f>IF(ISNUMBER(P23),COUNT(P$17:P23),"")</f>
        <v/>
      </c>
      <c r="R23" s="29" t="str">
        <f t="shared" si="2"/>
        <v>ton</v>
      </c>
      <c r="S23" s="31" t="str">
        <f t="shared" si="3"/>
        <v/>
      </c>
    </row>
    <row r="24" spans="1:24" ht="12.75" customHeight="1" x14ac:dyDescent="0.25">
      <c r="D24" s="6">
        <v>8</v>
      </c>
      <c r="E24" s="775"/>
      <c r="F24" s="776"/>
      <c r="G24" s="776"/>
      <c r="H24" s="776"/>
      <c r="I24" s="776"/>
      <c r="J24" s="776"/>
      <c r="K24" s="777"/>
      <c r="L24" s="294" t="str">
        <f t="shared" si="0"/>
        <v>Ej tillämpligt</v>
      </c>
      <c r="M24" s="488" t="str">
        <f t="shared" si="4"/>
        <v>Ej tillämpligt</v>
      </c>
      <c r="P24" s="29" t="str">
        <f t="shared" si="1"/>
        <v>Ej tillämpligt</v>
      </c>
      <c r="Q24" s="31" t="str">
        <f>IF(ISNUMBER(P24),COUNT(P$17:P24),"")</f>
        <v/>
      </c>
      <c r="R24" s="29" t="str">
        <f t="shared" si="2"/>
        <v>ton</v>
      </c>
      <c r="S24" s="31" t="str">
        <f t="shared" si="3"/>
        <v/>
      </c>
    </row>
    <row r="25" spans="1:24" ht="12.75" customHeight="1" x14ac:dyDescent="0.25">
      <c r="D25" s="6">
        <v>9</v>
      </c>
      <c r="E25" s="775"/>
      <c r="F25" s="776"/>
      <c r="G25" s="776"/>
      <c r="H25" s="776"/>
      <c r="I25" s="776"/>
      <c r="J25" s="776"/>
      <c r="K25" s="777"/>
      <c r="L25" s="294" t="str">
        <f t="shared" si="0"/>
        <v>Ej tillämpligt</v>
      </c>
      <c r="M25" s="488" t="str">
        <f t="shared" si="4"/>
        <v>Ej tillämpligt</v>
      </c>
      <c r="P25" s="29" t="str">
        <f t="shared" si="1"/>
        <v>Ej tillämpligt</v>
      </c>
      <c r="Q25" s="31" t="str">
        <f>IF(ISNUMBER(P25),COUNT(P$17:P25),"")</f>
        <v/>
      </c>
      <c r="R25" s="29" t="str">
        <f t="shared" si="2"/>
        <v>ton</v>
      </c>
      <c r="S25" s="31" t="str">
        <f t="shared" si="3"/>
        <v/>
      </c>
    </row>
    <row r="26" spans="1:24" ht="12.75" customHeight="1" thickBot="1" x14ac:dyDescent="0.3">
      <c r="D26" s="3">
        <v>10</v>
      </c>
      <c r="E26" s="778"/>
      <c r="F26" s="779"/>
      <c r="G26" s="779"/>
      <c r="H26" s="779"/>
      <c r="I26" s="779"/>
      <c r="J26" s="779"/>
      <c r="K26" s="780"/>
      <c r="L26" s="295" t="str">
        <f t="shared" si="0"/>
        <v>Ej tillämpligt</v>
      </c>
      <c r="M26" s="489" t="str">
        <f t="shared" si="4"/>
        <v>Ej tillämpligt</v>
      </c>
      <c r="P26" s="29" t="str">
        <f t="shared" si="1"/>
        <v>Ej tillämpligt</v>
      </c>
      <c r="Q26" s="32" t="str">
        <f>IF(ISNUMBER(P26),COUNT(P$17:P26),"")</f>
        <v/>
      </c>
      <c r="R26" s="29" t="str">
        <f t="shared" si="2"/>
        <v>ton</v>
      </c>
      <c r="S26" s="32" t="str">
        <f t="shared" si="3"/>
        <v/>
      </c>
    </row>
    <row r="27" spans="1:24" ht="12.75" customHeight="1" x14ac:dyDescent="0.25">
      <c r="P27" s="246"/>
      <c r="Q27" s="246"/>
      <c r="R27" s="246"/>
      <c r="S27" s="246"/>
    </row>
    <row r="28" spans="1:24" ht="15" customHeight="1" x14ac:dyDescent="0.25">
      <c r="C28" s="137">
        <v>2</v>
      </c>
      <c r="D28" s="692" t="str">
        <f>Translations!$B$142</f>
        <v>Delanläggningar med ”fall-back”</v>
      </c>
      <c r="E28" s="692"/>
      <c r="F28" s="692"/>
      <c r="G28" s="692"/>
      <c r="H28" s="692"/>
      <c r="I28" s="692"/>
      <c r="J28" s="692"/>
      <c r="K28" s="692"/>
      <c r="L28" s="692"/>
      <c r="M28" s="692"/>
      <c r="N28" s="692"/>
    </row>
    <row r="29" spans="1:24" ht="5.0999999999999996" customHeight="1" x14ac:dyDescent="0.25">
      <c r="D29" s="788"/>
      <c r="E29" s="788"/>
      <c r="F29" s="788"/>
      <c r="G29" s="788"/>
      <c r="H29" s="788"/>
      <c r="I29" s="788"/>
      <c r="J29" s="788"/>
      <c r="K29" s="788"/>
      <c r="L29" s="788"/>
      <c r="M29" s="788"/>
      <c r="N29" s="788"/>
    </row>
    <row r="30" spans="1:24" s="20" customFormat="1" ht="25.5" customHeight="1" x14ac:dyDescent="0.25">
      <c r="A30" s="22"/>
      <c r="B30" s="36"/>
      <c r="C30" s="36"/>
      <c r="D30" s="36"/>
      <c r="E30" s="711" t="str">
        <f>Translations!$B$813</f>
        <v>För varje typ av "fall-back" får det finnas högst tre delanläggningar, varav en är utsatt för risk för koldioxidläckage (uppdelad på CBAM och icke-CBAM) och andra inte är utsatta.</v>
      </c>
      <c r="F30" s="765"/>
      <c r="G30" s="765"/>
      <c r="H30" s="765"/>
      <c r="I30" s="765"/>
      <c r="J30" s="765"/>
      <c r="K30" s="765"/>
      <c r="L30" s="765"/>
      <c r="M30" s="765"/>
      <c r="N30" s="765"/>
      <c r="O30" s="36"/>
      <c r="P30" s="164"/>
      <c r="Q30" s="164"/>
      <c r="R30" s="164"/>
      <c r="S30" s="18"/>
      <c r="T30" s="244"/>
      <c r="U30" s="244"/>
      <c r="V30" s="244"/>
      <c r="W30" s="244"/>
      <c r="X30" s="244"/>
    </row>
    <row r="31" spans="1:24" s="20" customFormat="1" ht="12.75" customHeight="1" x14ac:dyDescent="0.25">
      <c r="A31" s="22"/>
      <c r="B31" s="36"/>
      <c r="C31" s="36"/>
      <c r="D31" s="36"/>
      <c r="E31" s="711" t="str">
        <f>Translations!$B$814</f>
        <v>I fråga om mätbar värme får undantag göras och en fjärde delanläggning anges för tillhandahållande av fjärrvärme.</v>
      </c>
      <c r="F31" s="765"/>
      <c r="G31" s="765"/>
      <c r="H31" s="765"/>
      <c r="I31" s="765"/>
      <c r="J31" s="765"/>
      <c r="K31" s="765"/>
      <c r="L31" s="765"/>
      <c r="M31" s="765"/>
      <c r="N31" s="765"/>
      <c r="O31" s="36"/>
      <c r="P31" s="164"/>
      <c r="Q31" s="164"/>
      <c r="R31" s="164"/>
      <c r="S31" s="18"/>
      <c r="T31" s="244"/>
      <c r="U31" s="244"/>
      <c r="V31" s="244"/>
      <c r="W31" s="244"/>
      <c r="X31" s="244"/>
    </row>
    <row r="32" spans="1:24" s="20" customFormat="1" ht="12.75" customHeight="1" x14ac:dyDescent="0.25">
      <c r="A32" s="22"/>
      <c r="B32" s="36"/>
      <c r="C32" s="36"/>
      <c r="D32" s="36"/>
      <c r="E32" s="711" t="str">
        <f>Translations!$B$815</f>
        <v>Delanläggningens CBAM-status beror på om KN-numren för de tillverkade varorna förtecknas i bilaga I till förordning (EU) 2023/956.</v>
      </c>
      <c r="F32" s="765"/>
      <c r="G32" s="765"/>
      <c r="H32" s="765"/>
      <c r="I32" s="765"/>
      <c r="J32" s="765"/>
      <c r="K32" s="765"/>
      <c r="L32" s="765"/>
      <c r="M32" s="765"/>
      <c r="N32" s="765"/>
      <c r="O32" s="36"/>
      <c r="P32" s="164"/>
      <c r="Q32" s="164"/>
      <c r="R32" s="164"/>
      <c r="S32" s="18"/>
      <c r="T32" s="244"/>
      <c r="U32" s="244"/>
      <c r="V32" s="244"/>
      <c r="W32" s="244"/>
      <c r="X32" s="244"/>
    </row>
    <row r="33" spans="1:24" s="20" customFormat="1" ht="12.75" customHeight="1" x14ac:dyDescent="0.25">
      <c r="A33" s="22"/>
      <c r="B33" s="36"/>
      <c r="C33" s="36"/>
      <c r="D33" s="36"/>
      <c r="E33" s="783" t="str">
        <f>Translations!$B$145</f>
        <v>Var god välj ett alternativ för varje typ av delanläggning, oavsett om det är relevant för er anläggning eller inte. Lämna inte de gula fälten tomma.</v>
      </c>
      <c r="F33" s="784"/>
      <c r="G33" s="784"/>
      <c r="H33" s="784"/>
      <c r="I33" s="784"/>
      <c r="J33" s="784"/>
      <c r="K33" s="784"/>
      <c r="L33" s="784"/>
      <c r="M33" s="784"/>
      <c r="N33" s="784"/>
      <c r="O33" s="36"/>
      <c r="P33" s="164"/>
      <c r="Q33" s="164"/>
      <c r="R33" s="164"/>
      <c r="S33" s="18"/>
      <c r="T33" s="244"/>
      <c r="U33" s="244"/>
      <c r="V33" s="244"/>
      <c r="W33" s="244"/>
      <c r="X33" s="244"/>
    </row>
    <row r="34" spans="1:24" ht="12.75" customHeight="1" x14ac:dyDescent="0.25">
      <c r="C34" s="158"/>
      <c r="D34" s="158"/>
      <c r="E34" s="786" t="str">
        <f>Translations!$B$138</f>
        <v>Var god notera att posterna måste fyllas i korrekt med tanke på alla inmatningar som senare görs om delanläggningar.</v>
      </c>
      <c r="F34" s="787"/>
      <c r="G34" s="787"/>
      <c r="H34" s="787"/>
      <c r="I34" s="787"/>
      <c r="J34" s="787"/>
      <c r="K34" s="787"/>
      <c r="L34" s="787"/>
      <c r="M34" s="787"/>
      <c r="N34" s="787"/>
      <c r="S34" s="246"/>
    </row>
    <row r="35" spans="1:24" ht="30" customHeight="1" thickBot="1" x14ac:dyDescent="0.3">
      <c r="C35" s="14"/>
      <c r="D35" s="8" t="str">
        <f>Translations!$B$139</f>
        <v>Nr</v>
      </c>
      <c r="E35" s="796" t="str">
        <f>Translations!$B$148</f>
        <v>Delanläggningens typ</v>
      </c>
      <c r="F35" s="797"/>
      <c r="G35" s="797"/>
      <c r="H35" s="797"/>
      <c r="I35" s="797"/>
      <c r="J35" s="798"/>
      <c r="K35" s="26" t="str">
        <f>Translations!$B$149</f>
        <v>relevant?</v>
      </c>
      <c r="L35" s="517" t="str">
        <f>Translations!$B$141</f>
        <v>KL-exponerad?</v>
      </c>
      <c r="M35" s="292" t="str">
        <f>Translations!$B$812</f>
        <v>CBAM?</v>
      </c>
      <c r="N35" s="14"/>
      <c r="P35" s="29" t="s">
        <v>104</v>
      </c>
      <c r="Q35" s="29" t="s">
        <v>105</v>
      </c>
      <c r="R35" s="29" t="str">
        <f>Translations!$B$694</f>
        <v>Enhet</v>
      </c>
      <c r="S35" s="247"/>
    </row>
    <row r="36" spans="1:24" ht="12.75" customHeight="1" x14ac:dyDescent="0.25">
      <c r="C36" s="14"/>
      <c r="D36" s="474">
        <v>11</v>
      </c>
      <c r="E36" s="799" t="str">
        <f t="shared" ref="E36:E45" si="5">INDEX(EUconst_FallBackListNames,D36-10)</f>
        <v>Delanläggning med värmeriktmärke (KL | icke-CBAM)</v>
      </c>
      <c r="F36" s="800"/>
      <c r="G36" s="800"/>
      <c r="H36" s="800"/>
      <c r="I36" s="800"/>
      <c r="J36" s="801"/>
      <c r="K36" s="222"/>
      <c r="L36" s="289" t="b">
        <f t="shared" ref="L36:L45" si="6">INDEX(EUconst_FallBackListCLstatus,MATCH($E36,EUconst_FallBackListNames,0))</f>
        <v>1</v>
      </c>
      <c r="M36" s="289" t="b">
        <f t="shared" ref="M36:M45" si="7">INDEX(EUconst_FallBackListCBAMstatus,MATCH($E36,EUconst_FallBackListNames,0))</f>
        <v>0</v>
      </c>
      <c r="N36" s="9"/>
      <c r="P36" s="33" t="str">
        <f t="shared" ref="P36:P45" si="8">IF(ISBLANK($K36),Euconst_NA,IF($K36,INDEX(EUconst_FallBackListNumber,MATCH($E36,EUconst_FallBackListNames,0)),Euconst_NA))</f>
        <v>Ej tillämpligt</v>
      </c>
      <c r="Q36" s="33" t="str">
        <f>IF(ISNUMBER(P36),COUNT(P36:P$36)+MAX($Q$17:$Q$26),"")</f>
        <v/>
      </c>
      <c r="R36" s="33" t="str">
        <f t="shared" ref="R36:R45" si="9">INDEX(EUconst_FallBackListUnits,MATCH($E36,EUconst_FallBackListNames,0))</f>
        <v>TJ</v>
      </c>
      <c r="S36" s="247"/>
    </row>
    <row r="37" spans="1:24" ht="12.75" customHeight="1" x14ac:dyDescent="0.25">
      <c r="C37" s="14"/>
      <c r="D37" s="475">
        <f t="shared" ref="D37:D44" si="10">D36+1</f>
        <v>12</v>
      </c>
      <c r="E37" s="802" t="str">
        <f t="shared" si="5"/>
        <v>Delanläggning med värmeriktmärke (ej KL | icke-CBAM)</v>
      </c>
      <c r="F37" s="803"/>
      <c r="G37" s="803"/>
      <c r="H37" s="803"/>
      <c r="I37" s="803"/>
      <c r="J37" s="804"/>
      <c r="K37" s="223"/>
      <c r="L37" s="290" t="b">
        <f t="shared" si="6"/>
        <v>0</v>
      </c>
      <c r="M37" s="290" t="b">
        <f t="shared" si="7"/>
        <v>0</v>
      </c>
      <c r="N37" s="9"/>
      <c r="P37" s="31" t="str">
        <f t="shared" si="8"/>
        <v>Ej tillämpligt</v>
      </c>
      <c r="Q37" s="31" t="str">
        <f>IF(ISNUMBER(P37),COUNT(P$36:P37)+MAX($Q$17:$Q$26),"")</f>
        <v/>
      </c>
      <c r="R37" s="31" t="str">
        <f t="shared" si="9"/>
        <v>TJ</v>
      </c>
      <c r="S37" s="247"/>
    </row>
    <row r="38" spans="1:24" ht="12.75" customHeight="1" x14ac:dyDescent="0.25">
      <c r="C38" s="14"/>
      <c r="D38" s="475">
        <f t="shared" si="10"/>
        <v>13</v>
      </c>
      <c r="E38" s="802" t="str">
        <f>INDEX(EUconst_FallBackListNames,D38-10)</f>
        <v>Delanläggning med värmeriktmärke (KL | CBAM)</v>
      </c>
      <c r="F38" s="803"/>
      <c r="G38" s="803"/>
      <c r="H38" s="803"/>
      <c r="I38" s="803"/>
      <c r="J38" s="804"/>
      <c r="K38" s="223"/>
      <c r="L38" s="290" t="b">
        <f t="shared" si="6"/>
        <v>1</v>
      </c>
      <c r="M38" s="290" t="b">
        <f t="shared" si="7"/>
        <v>1</v>
      </c>
      <c r="N38" s="9"/>
      <c r="P38" s="31" t="str">
        <f t="shared" si="8"/>
        <v>Ej tillämpligt</v>
      </c>
      <c r="Q38" s="31" t="str">
        <f>IF(ISNUMBER(P38),COUNT(P$36:P38)+MAX($Q$17:$Q$26),"")</f>
        <v/>
      </c>
      <c r="R38" s="31" t="str">
        <f t="shared" si="9"/>
        <v>TJ</v>
      </c>
      <c r="S38" s="247"/>
    </row>
    <row r="39" spans="1:24" ht="12.75" customHeight="1" x14ac:dyDescent="0.25">
      <c r="C39" s="14"/>
      <c r="D39" s="475">
        <f t="shared" si="10"/>
        <v>14</v>
      </c>
      <c r="E39" s="802" t="str">
        <f t="shared" si="5"/>
        <v>Fjärrvärmedelanläggning</v>
      </c>
      <c r="F39" s="803"/>
      <c r="G39" s="803"/>
      <c r="H39" s="803"/>
      <c r="I39" s="803"/>
      <c r="J39" s="804"/>
      <c r="K39" s="223"/>
      <c r="L39" s="290" t="b">
        <f t="shared" si="6"/>
        <v>0</v>
      </c>
      <c r="M39" s="290" t="b">
        <f t="shared" si="7"/>
        <v>0</v>
      </c>
      <c r="N39" s="9"/>
      <c r="P39" s="31" t="str">
        <f t="shared" si="8"/>
        <v>Ej tillämpligt</v>
      </c>
      <c r="Q39" s="31" t="str">
        <f>IF(ISNUMBER(P39),COUNT(P$36:P39)+MAX($Q$17:$Q$26),"")</f>
        <v/>
      </c>
      <c r="R39" s="31" t="str">
        <f t="shared" si="9"/>
        <v>TJ</v>
      </c>
      <c r="S39" s="247"/>
    </row>
    <row r="40" spans="1:24" ht="12.75" customHeight="1" x14ac:dyDescent="0.25">
      <c r="C40" s="14"/>
      <c r="D40" s="475">
        <f t="shared" si="10"/>
        <v>15</v>
      </c>
      <c r="E40" s="802" t="str">
        <f t="shared" si="5"/>
        <v>Delanläggning med bränsleriktmärke (KL | icke-CBAM)</v>
      </c>
      <c r="F40" s="803"/>
      <c r="G40" s="803"/>
      <c r="H40" s="803"/>
      <c r="I40" s="803"/>
      <c r="J40" s="804"/>
      <c r="K40" s="223"/>
      <c r="L40" s="290" t="b">
        <f t="shared" si="6"/>
        <v>1</v>
      </c>
      <c r="M40" s="290" t="b">
        <f t="shared" si="7"/>
        <v>0</v>
      </c>
      <c r="N40" s="9"/>
      <c r="P40" s="31" t="str">
        <f t="shared" si="8"/>
        <v>Ej tillämpligt</v>
      </c>
      <c r="Q40" s="31" t="str">
        <f>IF(ISNUMBER(P40),COUNT(P$36:P40)+MAX($Q$17:$Q$26),"")</f>
        <v/>
      </c>
      <c r="R40" s="31" t="str">
        <f t="shared" si="9"/>
        <v>TJ</v>
      </c>
      <c r="S40" s="247"/>
    </row>
    <row r="41" spans="1:24" ht="12.75" customHeight="1" x14ac:dyDescent="0.25">
      <c r="C41" s="14"/>
      <c r="D41" s="475">
        <f t="shared" si="10"/>
        <v>16</v>
      </c>
      <c r="E41" s="802" t="str">
        <f t="shared" si="5"/>
        <v>Delanläggning med bränsleriktmärke (ej KL | icke-CBAM)</v>
      </c>
      <c r="F41" s="803"/>
      <c r="G41" s="803"/>
      <c r="H41" s="803"/>
      <c r="I41" s="803"/>
      <c r="J41" s="804"/>
      <c r="K41" s="223"/>
      <c r="L41" s="290" t="b">
        <f t="shared" si="6"/>
        <v>0</v>
      </c>
      <c r="M41" s="290" t="b">
        <f t="shared" si="7"/>
        <v>0</v>
      </c>
      <c r="N41" s="9"/>
      <c r="P41" s="31" t="str">
        <f t="shared" si="8"/>
        <v>Ej tillämpligt</v>
      </c>
      <c r="Q41" s="31" t="str">
        <f>IF(ISNUMBER(P41),COUNT(P$36:P41)+MAX($Q$17:$Q$26),"")</f>
        <v/>
      </c>
      <c r="R41" s="31" t="str">
        <f t="shared" si="9"/>
        <v>TJ</v>
      </c>
      <c r="S41" s="247"/>
    </row>
    <row r="42" spans="1:24" ht="12.75" customHeight="1" x14ac:dyDescent="0.25">
      <c r="C42" s="14"/>
      <c r="D42" s="475">
        <f t="shared" si="10"/>
        <v>17</v>
      </c>
      <c r="E42" s="802" t="str">
        <f>INDEX(EUconst_FallBackListNames,D42-10)</f>
        <v>Delanläggning med bränsleriktmärke (KL | CBAM)</v>
      </c>
      <c r="F42" s="803"/>
      <c r="G42" s="803"/>
      <c r="H42" s="803"/>
      <c r="I42" s="803"/>
      <c r="J42" s="803"/>
      <c r="K42" s="478"/>
      <c r="L42" s="471" t="b">
        <f t="shared" si="6"/>
        <v>0</v>
      </c>
      <c r="M42" s="290" t="b">
        <f t="shared" si="7"/>
        <v>1</v>
      </c>
      <c r="N42" s="9"/>
      <c r="P42" s="31" t="str">
        <f t="shared" si="8"/>
        <v>Ej tillämpligt</v>
      </c>
      <c r="Q42" s="31" t="str">
        <f>IF(ISNUMBER(P42),COUNT(P$36:P42)+MAX($Q$17:$Q$26),"")</f>
        <v/>
      </c>
      <c r="R42" s="31" t="str">
        <f t="shared" si="9"/>
        <v>TJ</v>
      </c>
      <c r="S42" s="247"/>
    </row>
    <row r="43" spans="1:24" ht="12.75" customHeight="1" x14ac:dyDescent="0.25">
      <c r="C43" s="14"/>
      <c r="D43" s="475">
        <f t="shared" si="10"/>
        <v>18</v>
      </c>
      <c r="E43" s="802" t="str">
        <f>INDEX(EUconst_FallBackListNames,D43-10)</f>
        <v>Delanläggning med processutsläpp (KL | icke-CBAM)</v>
      </c>
      <c r="F43" s="803"/>
      <c r="G43" s="803"/>
      <c r="H43" s="803"/>
      <c r="I43" s="803"/>
      <c r="J43" s="803"/>
      <c r="K43" s="478"/>
      <c r="L43" s="471" t="b">
        <f t="shared" si="6"/>
        <v>1</v>
      </c>
      <c r="M43" s="477" t="b">
        <f t="shared" si="7"/>
        <v>0</v>
      </c>
      <c r="N43" s="9"/>
      <c r="P43" s="31" t="str">
        <f t="shared" si="8"/>
        <v>Ej tillämpligt</v>
      </c>
      <c r="Q43" s="31" t="str">
        <f>IF(ISNUMBER(P43),COUNT(P$36:P43)+MAX($Q$17:$Q$26),"")</f>
        <v/>
      </c>
      <c r="R43" s="31" t="str">
        <f t="shared" si="9"/>
        <v>t CO2e</v>
      </c>
      <c r="S43" s="247"/>
    </row>
    <row r="44" spans="1:24" ht="12.75" customHeight="1" x14ac:dyDescent="0.25">
      <c r="C44" s="14"/>
      <c r="D44" s="475">
        <f t="shared" si="10"/>
        <v>19</v>
      </c>
      <c r="E44" s="802" t="str">
        <f>INDEX(EUconst_FallBackListNames,D44-10)</f>
        <v>Delanläggning med processutsläpp (ej KL | icke-CBAM)</v>
      </c>
      <c r="F44" s="803"/>
      <c r="G44" s="803"/>
      <c r="H44" s="803"/>
      <c r="I44" s="803"/>
      <c r="J44" s="803"/>
      <c r="K44" s="478"/>
      <c r="L44" s="471" t="b">
        <f t="shared" si="6"/>
        <v>0</v>
      </c>
      <c r="M44" s="477" t="b">
        <f t="shared" si="7"/>
        <v>0</v>
      </c>
      <c r="N44" s="9"/>
      <c r="P44" s="31" t="str">
        <f t="shared" si="8"/>
        <v>Ej tillämpligt</v>
      </c>
      <c r="Q44" s="31" t="str">
        <f>IF(ISNUMBER(P44),COUNT(P$36:P44)+MAX($Q$17:$Q$26),"")</f>
        <v/>
      </c>
      <c r="R44" s="31" t="str">
        <f t="shared" si="9"/>
        <v>t CO2e</v>
      </c>
      <c r="S44" s="247"/>
    </row>
    <row r="45" spans="1:24" ht="12.75" customHeight="1" thickBot="1" x14ac:dyDescent="0.3">
      <c r="C45" s="14"/>
      <c r="D45" s="476">
        <v>20</v>
      </c>
      <c r="E45" s="812" t="str">
        <f t="shared" si="5"/>
        <v>Delanläggning med processutsläpp (KL | CBAM)</v>
      </c>
      <c r="F45" s="813"/>
      <c r="G45" s="813"/>
      <c r="H45" s="813"/>
      <c r="I45" s="813"/>
      <c r="J45" s="813"/>
      <c r="K45" s="479"/>
      <c r="L45" s="472" t="b">
        <f t="shared" si="6"/>
        <v>0</v>
      </c>
      <c r="M45" s="291" t="b">
        <f t="shared" si="7"/>
        <v>1</v>
      </c>
      <c r="N45" s="9"/>
      <c r="P45" s="32" t="str">
        <f t="shared" si="8"/>
        <v>Ej tillämpligt</v>
      </c>
      <c r="Q45" s="32" t="str">
        <f>IF(ISNUMBER(P45),COUNT(P$36:P45)+MAX($Q$17:$Q$26),"")</f>
        <v/>
      </c>
      <c r="R45" s="32" t="str">
        <f t="shared" si="9"/>
        <v>t CO2e</v>
      </c>
      <c r="S45" s="247"/>
    </row>
    <row r="46" spans="1:24" ht="12.75" customHeight="1" x14ac:dyDescent="0.25"/>
    <row r="47" spans="1:24" ht="16.5" customHeight="1" x14ac:dyDescent="0.25">
      <c r="C47" s="242" t="s">
        <v>102</v>
      </c>
      <c r="D47" s="785" t="str">
        <f>Translations!$B$150</f>
        <v>Beskrivning av anläggningen</v>
      </c>
      <c r="E47" s="785"/>
      <c r="F47" s="785"/>
      <c r="G47" s="785"/>
      <c r="H47" s="785"/>
      <c r="I47" s="785"/>
      <c r="J47" s="785"/>
      <c r="K47" s="785"/>
      <c r="L47" s="785"/>
      <c r="M47" s="785"/>
      <c r="N47" s="785"/>
      <c r="P47" s="245"/>
      <c r="Q47" s="245"/>
      <c r="R47" s="245"/>
      <c r="S47" s="245"/>
    </row>
    <row r="48" spans="1:24" ht="12.75" customHeight="1" x14ac:dyDescent="0.25">
      <c r="D48" s="520"/>
      <c r="E48" s="520"/>
      <c r="F48" s="520"/>
      <c r="G48" s="520"/>
      <c r="H48" s="520"/>
      <c r="I48" s="520"/>
      <c r="J48" s="520"/>
      <c r="K48" s="520"/>
      <c r="L48" s="520"/>
      <c r="M48" s="520"/>
      <c r="N48" s="520"/>
    </row>
    <row r="49" spans="1:19" ht="12.75" customHeight="1" x14ac:dyDescent="0.25">
      <c r="D49" s="524" t="s">
        <v>25</v>
      </c>
      <c r="E49" s="781" t="str">
        <f>Translations!$B$151</f>
        <v>Beskrivning av anläggningen och dess huvudprocesser</v>
      </c>
      <c r="F49" s="781"/>
      <c r="G49" s="781"/>
      <c r="H49" s="781"/>
      <c r="I49" s="781"/>
      <c r="J49" s="781"/>
      <c r="K49" s="781"/>
      <c r="L49" s="781"/>
      <c r="M49" s="781"/>
      <c r="N49" s="781"/>
    </row>
    <row r="50" spans="1:19" ht="25.5" customHeight="1" x14ac:dyDescent="0.25">
      <c r="E50" s="782" t="str">
        <f>Translations!$B$152</f>
        <v xml:space="preserve">Om beskrivningen i enlighet med avsnitt 1 c i bilaga VI till FAR inte får plats i det angivna utrymmet, var god hänvisa till en bifogad dokumentfil (och ange det exakta filnamnet här). </v>
      </c>
      <c r="F50" s="782"/>
      <c r="G50" s="782"/>
      <c r="H50" s="782"/>
      <c r="I50" s="782"/>
      <c r="J50" s="782"/>
      <c r="K50" s="782"/>
      <c r="L50" s="782"/>
      <c r="M50" s="782"/>
      <c r="N50" s="782"/>
    </row>
    <row r="51" spans="1:19" ht="50.1" customHeight="1" x14ac:dyDescent="0.25">
      <c r="E51" s="772"/>
      <c r="F51" s="773"/>
      <c r="G51" s="773"/>
      <c r="H51" s="773"/>
      <c r="I51" s="773"/>
      <c r="J51" s="773"/>
      <c r="K51" s="773"/>
      <c r="L51" s="773"/>
      <c r="M51" s="773"/>
      <c r="N51" s="774"/>
    </row>
    <row r="52" spans="1:19" ht="50.1" customHeight="1" x14ac:dyDescent="0.25">
      <c r="E52" s="769"/>
      <c r="F52" s="770"/>
      <c r="G52" s="770"/>
      <c r="H52" s="770"/>
      <c r="I52" s="770"/>
      <c r="J52" s="770"/>
      <c r="K52" s="770"/>
      <c r="L52" s="770"/>
      <c r="M52" s="770"/>
      <c r="N52" s="771"/>
    </row>
    <row r="53" spans="1:19" ht="50.1" customHeight="1" x14ac:dyDescent="0.25">
      <c r="E53" s="766"/>
      <c r="F53" s="767"/>
      <c r="G53" s="767"/>
      <c r="H53" s="767"/>
      <c r="I53" s="767"/>
      <c r="J53" s="767"/>
      <c r="K53" s="767"/>
      <c r="L53" s="767"/>
      <c r="M53" s="767"/>
      <c r="N53" s="768"/>
    </row>
    <row r="54" spans="1:19" s="249" customFormat="1" ht="12.75" customHeight="1" x14ac:dyDescent="0.25">
      <c r="A54" s="248"/>
      <c r="B54" s="12"/>
      <c r="C54" s="12"/>
      <c r="D54" s="12"/>
      <c r="E54" s="811"/>
      <c r="F54" s="811"/>
      <c r="G54" s="811"/>
      <c r="H54" s="811"/>
      <c r="I54" s="811"/>
      <c r="J54" s="811"/>
      <c r="K54" s="811"/>
      <c r="L54" s="811"/>
      <c r="M54" s="811"/>
      <c r="N54" s="811"/>
      <c r="O54" s="36"/>
      <c r="P54" s="248"/>
      <c r="Q54" s="248"/>
      <c r="R54" s="248"/>
      <c r="S54" s="248"/>
    </row>
    <row r="55" spans="1:19" s="249" customFormat="1" ht="12.75" customHeight="1" x14ac:dyDescent="0.25">
      <c r="A55" s="248"/>
      <c r="B55" s="12"/>
      <c r="C55" s="12"/>
      <c r="D55" s="524" t="s">
        <v>26</v>
      </c>
      <c r="E55" s="744" t="str">
        <f>Translations!$B$153</f>
        <v>Hänvisning till senast godkända övervakningsplan:</v>
      </c>
      <c r="F55" s="744"/>
      <c r="G55" s="744"/>
      <c r="H55" s="744"/>
      <c r="I55" s="744"/>
      <c r="J55" s="761"/>
      <c r="K55" s="762"/>
      <c r="L55" s="762"/>
      <c r="M55" s="762"/>
      <c r="N55" s="763"/>
      <c r="O55" s="36"/>
      <c r="P55" s="248"/>
      <c r="Q55" s="248"/>
      <c r="R55" s="248"/>
      <c r="S55" s="248"/>
    </row>
    <row r="56" spans="1:19" s="249" customFormat="1" ht="25.5" customHeight="1" x14ac:dyDescent="0.25">
      <c r="A56" s="248"/>
      <c r="B56" s="12"/>
      <c r="C56" s="12"/>
      <c r="D56" s="12"/>
      <c r="E56" s="764" t="str">
        <f>Translations!$B$154</f>
        <v>Var god lämna en hänvisning (versionsnummer och beslutsdatum) till övervakningsplanen i enlighet med övervaknings- och rapporteringsförordningen (nedan kallad M&amp;R-förordningen) med angivande av samtliga utsläppskällor i enlighet med avsnitt 1 c i bilaga VI till FAR.</v>
      </c>
      <c r="F56" s="764"/>
      <c r="G56" s="764"/>
      <c r="H56" s="764"/>
      <c r="I56" s="764"/>
      <c r="J56" s="764"/>
      <c r="K56" s="764"/>
      <c r="L56" s="764"/>
      <c r="M56" s="764"/>
      <c r="N56" s="764"/>
      <c r="O56" s="36"/>
      <c r="P56" s="248"/>
      <c r="Q56" s="248"/>
      <c r="R56" s="248"/>
      <c r="S56" s="248"/>
    </row>
    <row r="57" spans="1:19" s="249" customFormat="1" ht="5.0999999999999996" customHeight="1" x14ac:dyDescent="0.25">
      <c r="A57" s="248"/>
      <c r="B57" s="12"/>
      <c r="C57" s="12"/>
      <c r="D57" s="12"/>
      <c r="E57" s="525"/>
      <c r="F57" s="525"/>
      <c r="G57" s="525"/>
      <c r="H57" s="525"/>
      <c r="I57" s="525"/>
      <c r="J57" s="525"/>
      <c r="K57" s="525"/>
      <c r="L57" s="525"/>
      <c r="M57" s="525"/>
      <c r="N57" s="525"/>
      <c r="O57" s="36"/>
      <c r="P57" s="248"/>
      <c r="Q57" s="248"/>
      <c r="R57" s="248"/>
      <c r="S57" s="248"/>
    </row>
    <row r="58" spans="1:19" s="249" customFormat="1" ht="12.75" customHeight="1" x14ac:dyDescent="0.25">
      <c r="A58" s="248"/>
      <c r="B58" s="12"/>
      <c r="C58" s="12"/>
      <c r="D58" s="524" t="s">
        <v>27</v>
      </c>
      <c r="E58" s="744" t="str">
        <f>Translations!$B$155</f>
        <v>Hänvisning till ett flödesschema:</v>
      </c>
      <c r="F58" s="744"/>
      <c r="G58" s="744"/>
      <c r="H58" s="744"/>
      <c r="I58" s="744"/>
      <c r="J58" s="761"/>
      <c r="K58" s="762"/>
      <c r="L58" s="762"/>
      <c r="M58" s="762"/>
      <c r="N58" s="763"/>
      <c r="O58" s="36"/>
      <c r="P58" s="248"/>
      <c r="Q58" s="248"/>
      <c r="R58" s="248"/>
      <c r="S58" s="248"/>
    </row>
    <row r="59" spans="1:19" ht="25.5" customHeight="1" x14ac:dyDescent="0.25">
      <c r="E59" s="711" t="str">
        <f>Translations!$B$156</f>
        <v>Var god ange ett flödesschema i enlighet med avsnitt 1 d i bilaga IV till FAR som innehåller minst följande information samt lämna en hänvisning (filnamn, datum) och bifoga en kopia när ni lämnar in övervakningsmetodplanen till er behöriga myndighet.</v>
      </c>
      <c r="F59" s="711"/>
      <c r="G59" s="711"/>
      <c r="H59" s="711"/>
      <c r="I59" s="711"/>
      <c r="J59" s="711"/>
      <c r="K59" s="711"/>
      <c r="L59" s="711"/>
      <c r="M59" s="711"/>
      <c r="N59" s="711"/>
    </row>
    <row r="60" spans="1:19" ht="12.75" customHeight="1" x14ac:dyDescent="0.25">
      <c r="E60" s="147" t="s">
        <v>139</v>
      </c>
      <c r="F60" s="711" t="str">
        <f>Translations!$B$157</f>
        <v>De tekniska delarna av anläggningen, med identifiering av utsläppskällor samt enheter som producerar och konsumerar värme.</v>
      </c>
      <c r="G60" s="711"/>
      <c r="H60" s="711"/>
      <c r="I60" s="711"/>
      <c r="J60" s="711"/>
      <c r="K60" s="711"/>
      <c r="L60" s="711"/>
      <c r="M60" s="711"/>
      <c r="N60" s="711"/>
    </row>
    <row r="61" spans="1:19" ht="12.75" customHeight="1" x14ac:dyDescent="0.25">
      <c r="E61" s="147" t="s">
        <v>139</v>
      </c>
      <c r="F61" s="711" t="str">
        <f>Translations!$B$816</f>
        <v>Alla energi- och materialflöden, särskilt bränsle-/materialmängder, mätbar och icke mätbar värme, el i förekommande fall samt restgaser.</v>
      </c>
      <c r="G61" s="711"/>
      <c r="H61" s="711"/>
      <c r="I61" s="711"/>
      <c r="J61" s="711"/>
      <c r="K61" s="711"/>
      <c r="L61" s="711"/>
      <c r="M61" s="711"/>
      <c r="N61" s="711"/>
    </row>
    <row r="62" spans="1:19" ht="12.75" customHeight="1" x14ac:dyDescent="0.25">
      <c r="E62" s="147" t="s">
        <v>139</v>
      </c>
      <c r="F62" s="711" t="str">
        <f>Translations!$B$159</f>
        <v>Mätpunkter och mätutrustning.</v>
      </c>
      <c r="G62" s="711"/>
      <c r="H62" s="711"/>
      <c r="I62" s="711"/>
      <c r="J62" s="711"/>
      <c r="K62" s="711"/>
      <c r="L62" s="711"/>
      <c r="M62" s="711"/>
      <c r="N62" s="711"/>
    </row>
    <row r="63" spans="1:19" ht="38.25" customHeight="1" x14ac:dyDescent="0.25">
      <c r="E63" s="147" t="s">
        <v>139</v>
      </c>
      <c r="F63" s="711" t="str">
        <f>Translations!$B$817</f>
        <v>Delanläggningarnas gränser, inklusive uppdelningen mellan delanläggningar som tjänar sektorer som anses löpa avsevärd risk för koldioxidläckage och delanläggningar som tjänar andra sektorer, baserat på Nace Rev. 2 eller Prodcom 2010 liksom uppdelningen mellan varor som omfattas av CBAM och varor som inte gör det.</v>
      </c>
      <c r="G63" s="711"/>
      <c r="H63" s="711"/>
      <c r="I63" s="711"/>
      <c r="J63" s="711"/>
      <c r="K63" s="711"/>
      <c r="L63" s="711"/>
      <c r="M63" s="711"/>
      <c r="N63" s="711"/>
    </row>
    <row r="64" spans="1:19" ht="12.75" customHeight="1" x14ac:dyDescent="0.25">
      <c r="E64" s="764" t="str">
        <f>Translations!$B$161</f>
        <v>I mer komplexa fall bör utförligare flödesschema anges för varje relevant delanläggning i punkt a iii i bladen F och G.</v>
      </c>
      <c r="F64" s="764"/>
      <c r="G64" s="764"/>
      <c r="H64" s="764"/>
      <c r="I64" s="764"/>
      <c r="J64" s="764"/>
      <c r="K64" s="764"/>
      <c r="L64" s="764"/>
      <c r="M64" s="764"/>
      <c r="N64" s="764"/>
    </row>
    <row r="65" spans="3:19" ht="12.75" customHeight="1" x14ac:dyDescent="0.25">
      <c r="E65" s="764" t="str">
        <f>Translations!$B$162</f>
        <v>Var god infoga en (mindre) bild på flödesschemat i rutan nedan.</v>
      </c>
      <c r="F65" s="764"/>
      <c r="G65" s="764"/>
      <c r="H65" s="764"/>
      <c r="I65" s="764"/>
      <c r="J65" s="764"/>
      <c r="K65" s="764"/>
      <c r="L65" s="764"/>
      <c r="M65" s="764"/>
      <c r="N65" s="764"/>
    </row>
    <row r="66" spans="3:19" ht="75" customHeight="1" x14ac:dyDescent="0.25">
      <c r="E66" s="772"/>
      <c r="F66" s="773"/>
      <c r="G66" s="773"/>
      <c r="H66" s="773"/>
      <c r="I66" s="773"/>
      <c r="J66" s="773"/>
      <c r="K66" s="773"/>
      <c r="L66" s="773"/>
      <c r="M66" s="773"/>
      <c r="N66" s="774"/>
    </row>
    <row r="67" spans="3:19" ht="75" customHeight="1" x14ac:dyDescent="0.25">
      <c r="E67" s="769"/>
      <c r="F67" s="770"/>
      <c r="G67" s="770"/>
      <c r="H67" s="770"/>
      <c r="I67" s="770"/>
      <c r="J67" s="770"/>
      <c r="K67" s="770"/>
      <c r="L67" s="770"/>
      <c r="M67" s="770"/>
      <c r="N67" s="771"/>
    </row>
    <row r="68" spans="3:19" ht="75" customHeight="1" x14ac:dyDescent="0.25">
      <c r="E68" s="766"/>
      <c r="F68" s="767"/>
      <c r="G68" s="767"/>
      <c r="H68" s="767"/>
      <c r="I68" s="767"/>
      <c r="J68" s="767"/>
      <c r="K68" s="767"/>
      <c r="L68" s="767"/>
      <c r="M68" s="767"/>
      <c r="N68" s="768"/>
    </row>
    <row r="69" spans="3:19" ht="12.75" customHeight="1" x14ac:dyDescent="0.25">
      <c r="E69" s="313"/>
      <c r="F69" s="313"/>
      <c r="G69" s="313"/>
      <c r="H69" s="313"/>
      <c r="I69" s="313"/>
      <c r="J69" s="313"/>
      <c r="K69" s="313"/>
      <c r="L69" s="313"/>
      <c r="M69" s="313"/>
      <c r="N69" s="313"/>
    </row>
    <row r="70" spans="3:19" ht="16.5" customHeight="1" x14ac:dyDescent="0.25">
      <c r="C70" s="242" t="s">
        <v>250</v>
      </c>
      <c r="D70" s="785" t="str">
        <f>Translations!$B$163</f>
        <v>Anslutningar till andra ETS-anläggningar eller enheter utanför ETS</v>
      </c>
      <c r="E70" s="785"/>
      <c r="F70" s="785"/>
      <c r="G70" s="785"/>
      <c r="H70" s="785"/>
      <c r="I70" s="785"/>
      <c r="J70" s="785"/>
      <c r="K70" s="785"/>
      <c r="L70" s="785"/>
      <c r="M70" s="785"/>
      <c r="N70" s="785"/>
      <c r="P70" s="245"/>
      <c r="Q70" s="245"/>
      <c r="R70" s="245"/>
      <c r="S70" s="245"/>
    </row>
    <row r="71" spans="3:19" ht="12.75" customHeight="1" x14ac:dyDescent="0.25">
      <c r="E71" s="313"/>
      <c r="F71" s="313"/>
      <c r="G71" s="313"/>
      <c r="H71" s="313"/>
      <c r="I71" s="313"/>
      <c r="J71" s="313"/>
      <c r="K71" s="313"/>
      <c r="L71" s="313"/>
      <c r="M71" s="313"/>
      <c r="N71" s="313"/>
    </row>
    <row r="72" spans="3:19" ht="12.75" customHeight="1" x14ac:dyDescent="0.25">
      <c r="D72" s="38" t="s">
        <v>25</v>
      </c>
      <c r="E72" s="744" t="str">
        <f>Translations!$B$164</f>
        <v>Var god ange uppgifter som är relevanta för att identifiera tekniska anslutningar till er anläggning:</v>
      </c>
      <c r="F72" s="712"/>
      <c r="G72" s="712"/>
      <c r="H72" s="712"/>
      <c r="I72" s="712"/>
      <c r="J72" s="712"/>
      <c r="K72" s="712"/>
      <c r="L72" s="712"/>
      <c r="M72" s="712"/>
      <c r="N72" s="712"/>
    </row>
    <row r="73" spans="3:19" ht="12.75" customHeight="1" x14ac:dyDescent="0.25">
      <c r="D73" s="558"/>
      <c r="E73" s="656" t="str">
        <f>Translations!$B$165</f>
        <v>Den behöriga myndigheten behöver dessa uppgifter för att säkerställa att de uppgifter som lämnats stämmer och undvika dubbelräkning av tilldelningsdata.</v>
      </c>
      <c r="F73" s="656"/>
      <c r="G73" s="656"/>
      <c r="H73" s="656"/>
      <c r="I73" s="656"/>
      <c r="J73" s="656"/>
      <c r="K73" s="656"/>
      <c r="L73" s="656"/>
      <c r="M73" s="656"/>
      <c r="N73" s="656"/>
    </row>
    <row r="74" spans="3:19" ht="12.75" customHeight="1" x14ac:dyDescent="0.25">
      <c r="D74" s="558"/>
      <c r="E74" s="656" t="str">
        <f>Translations!$B$166</f>
        <v>Endast sådana fall är relevanta där mätbar värme, restgaser eller koldioxid transporteras genom anläggningen för CCS-verksamhet.</v>
      </c>
      <c r="F74" s="656"/>
      <c r="G74" s="656"/>
      <c r="H74" s="656"/>
      <c r="I74" s="656"/>
      <c r="J74" s="656"/>
      <c r="K74" s="656"/>
      <c r="L74" s="656"/>
      <c r="M74" s="656"/>
      <c r="N74" s="656"/>
    </row>
    <row r="75" spans="3:19" ht="12.75" customHeight="1" x14ac:dyDescent="0.25">
      <c r="D75" s="558"/>
      <c r="E75" s="656" t="str">
        <f>Translations!$B$167</f>
        <v>”Import” innebär att något kommer in till den anläggning som denna rapport avser, och ”export” innebär att något lämnar anläggningen.</v>
      </c>
      <c r="F75" s="656"/>
      <c r="G75" s="656"/>
      <c r="H75" s="656"/>
      <c r="I75" s="656"/>
      <c r="J75" s="656"/>
      <c r="K75" s="656"/>
      <c r="L75" s="656"/>
      <c r="M75" s="656"/>
      <c r="N75" s="656"/>
    </row>
    <row r="76" spans="3:19" ht="12.75" customHeight="1" x14ac:dyDescent="0.25">
      <c r="D76" s="558"/>
      <c r="E76" s="656" t="str">
        <f>Translations!$B$168</f>
        <v>Material- och/eller energiflöden mellan delanläggningar är inte relevanta, med undantag för värme som härrör från framställning av salpetersyra.</v>
      </c>
      <c r="F76" s="656"/>
      <c r="G76" s="656"/>
      <c r="H76" s="656"/>
      <c r="I76" s="656"/>
      <c r="J76" s="656"/>
      <c r="K76" s="656"/>
      <c r="L76" s="656"/>
      <c r="M76" s="656"/>
      <c r="N76" s="656"/>
    </row>
    <row r="77" spans="3:19" ht="12.75" customHeight="1" x14ac:dyDescent="0.25">
      <c r="D77" s="558"/>
      <c r="E77" s="656" t="str">
        <f>Translations!$B$169</f>
        <v>Typer av anslutningsalternativ:</v>
      </c>
      <c r="F77" s="656"/>
      <c r="G77" s="656"/>
      <c r="H77" s="656"/>
      <c r="I77" s="656"/>
      <c r="J77" s="656"/>
      <c r="K77" s="656"/>
      <c r="L77" s="656"/>
      <c r="M77" s="656"/>
      <c r="N77" s="656"/>
    </row>
    <row r="78" spans="3:19" ht="12.75" customHeight="1" x14ac:dyDescent="0.25">
      <c r="D78" s="558"/>
      <c r="E78" s="15" t="s">
        <v>139</v>
      </c>
      <c r="F78" s="759" t="str">
        <f>Translations!$B$170</f>
        <v>Mätbar värme</v>
      </c>
      <c r="G78" s="759"/>
      <c r="H78" s="759"/>
      <c r="I78" s="759"/>
      <c r="J78" s="759"/>
      <c r="K78" s="759"/>
      <c r="L78" s="759"/>
      <c r="M78" s="759"/>
      <c r="N78" s="759"/>
    </row>
    <row r="79" spans="3:19" ht="12.75" customHeight="1" x14ac:dyDescent="0.25">
      <c r="D79" s="558"/>
      <c r="E79" s="15" t="s">
        <v>139</v>
      </c>
      <c r="F79" s="759" t="str">
        <f>Translations!$B$171</f>
        <v>Restgaser</v>
      </c>
      <c r="G79" s="759"/>
      <c r="H79" s="759"/>
      <c r="I79" s="759"/>
      <c r="J79" s="759"/>
      <c r="K79" s="759"/>
      <c r="L79" s="759"/>
      <c r="M79" s="759"/>
      <c r="N79" s="759"/>
    </row>
    <row r="80" spans="3:19" ht="12.75" customHeight="1" x14ac:dyDescent="0.25">
      <c r="D80" s="558"/>
      <c r="E80" s="15" t="s">
        <v>139</v>
      </c>
      <c r="F80" s="759" t="str">
        <f>Translations!$B$172</f>
        <v>Överförd koldioxid för geologisk lagring (CCS)</v>
      </c>
      <c r="G80" s="759"/>
      <c r="H80" s="759"/>
      <c r="I80" s="759"/>
      <c r="J80" s="759"/>
      <c r="K80" s="759"/>
      <c r="L80" s="759"/>
      <c r="M80" s="759"/>
      <c r="N80" s="759"/>
    </row>
    <row r="81" spans="1:26" ht="12.75" customHeight="1" x14ac:dyDescent="0.25">
      <c r="D81" s="558"/>
      <c r="E81" s="15" t="s">
        <v>139</v>
      </c>
      <c r="F81" s="759" t="str">
        <f>Translations!$B$173</f>
        <v>Överförd koldioxid för användning i anläggningen (CCU)</v>
      </c>
      <c r="G81" s="759"/>
      <c r="H81" s="759"/>
      <c r="I81" s="759"/>
      <c r="J81" s="759"/>
      <c r="K81" s="759"/>
      <c r="L81" s="759"/>
      <c r="M81" s="759"/>
      <c r="N81" s="759"/>
    </row>
    <row r="82" spans="1:26" s="20" customFormat="1" ht="14.4" x14ac:dyDescent="0.25">
      <c r="A82" s="22"/>
      <c r="B82" s="36"/>
      <c r="C82" s="36"/>
      <c r="D82" s="122"/>
      <c r="E82" s="376" t="s">
        <v>139</v>
      </c>
      <c r="F82" s="711" t="str">
        <f>Translations!$B$174</f>
        <v>Mellanprodukter som omfattas av produktriktmärken (avsnitten 1.6 och 3.1 l i bilaga IV till FAR)</v>
      </c>
      <c r="G82" s="765"/>
      <c r="H82" s="765"/>
      <c r="I82" s="765"/>
      <c r="J82" s="765"/>
      <c r="K82" s="765"/>
      <c r="L82" s="765"/>
      <c r="M82" s="765"/>
      <c r="N82" s="765"/>
      <c r="O82" s="36"/>
      <c r="P82" s="18"/>
      <c r="Q82" s="18"/>
      <c r="R82" s="18"/>
      <c r="S82" s="18"/>
      <c r="T82" s="244"/>
      <c r="U82" s="244"/>
      <c r="V82" s="244"/>
      <c r="W82" s="244"/>
      <c r="X82" s="244"/>
      <c r="Y82" s="244"/>
      <c r="Z82" s="244"/>
    </row>
    <row r="83" spans="1:26" ht="12.75" customHeight="1" x14ac:dyDescent="0.25">
      <c r="D83" s="558"/>
      <c r="E83" s="656" t="str">
        <f>Translations!$B$175</f>
        <v>Flödesriktningsalternativ (sett till den installation som rapporten avser):</v>
      </c>
      <c r="F83" s="656"/>
      <c r="G83" s="656"/>
      <c r="H83" s="656"/>
      <c r="I83" s="656"/>
      <c r="J83" s="656"/>
      <c r="K83" s="656"/>
      <c r="L83" s="656"/>
      <c r="M83" s="656"/>
      <c r="N83" s="656"/>
    </row>
    <row r="84" spans="1:26" ht="12.75" customHeight="1" x14ac:dyDescent="0.25">
      <c r="D84" s="558"/>
      <c r="E84" s="15" t="s">
        <v>139</v>
      </c>
      <c r="F84" s="759" t="str">
        <f>Translations!$B$176</f>
        <v>Import (till anläggningen)</v>
      </c>
      <c r="G84" s="759"/>
      <c r="H84" s="759"/>
      <c r="I84" s="759"/>
      <c r="J84" s="759"/>
      <c r="K84" s="759"/>
      <c r="L84" s="759"/>
      <c r="M84" s="759"/>
      <c r="N84" s="759"/>
    </row>
    <row r="85" spans="1:26" ht="12.75" customHeight="1" x14ac:dyDescent="0.25">
      <c r="D85" s="558"/>
      <c r="E85" s="15" t="s">
        <v>139</v>
      </c>
      <c r="F85" s="759" t="str">
        <f>Translations!$B$177</f>
        <v>Export (från anläggningen)</v>
      </c>
      <c r="G85" s="759"/>
      <c r="H85" s="759"/>
      <c r="I85" s="759"/>
      <c r="J85" s="759"/>
      <c r="K85" s="759"/>
      <c r="L85" s="759"/>
      <c r="M85" s="759"/>
      <c r="N85" s="759"/>
    </row>
    <row r="86" spans="1:26" ht="12.75" customHeight="1" x14ac:dyDescent="0.25">
      <c r="D86" s="558"/>
      <c r="E86" s="760" t="str">
        <f>Translations!$B$178</f>
        <v>Specialfall: Framställning av salpetersyra:</v>
      </c>
      <c r="F86" s="760"/>
      <c r="G86" s="760"/>
      <c r="H86" s="760"/>
      <c r="I86" s="760"/>
      <c r="J86" s="760"/>
      <c r="K86" s="760"/>
      <c r="L86" s="760"/>
      <c r="M86" s="760"/>
      <c r="N86" s="760"/>
    </row>
    <row r="87" spans="1:26" ht="12.75" customHeight="1" x14ac:dyDescent="0.25">
      <c r="D87" s="558"/>
      <c r="E87" s="149" t="s">
        <v>139</v>
      </c>
      <c r="F87" s="758" t="str">
        <f>Translations!$B$179</f>
        <v>Var god välj detta alternativ för att ange att er anläggning använder värme som härrör från framställning av salpetersyra.</v>
      </c>
      <c r="G87" s="758"/>
      <c r="H87" s="758"/>
      <c r="I87" s="758"/>
      <c r="J87" s="758"/>
      <c r="K87" s="758"/>
      <c r="L87" s="758"/>
      <c r="M87" s="758"/>
      <c r="N87" s="758"/>
    </row>
    <row r="88" spans="1:26" ht="12.75" customHeight="1" x14ac:dyDescent="0.25">
      <c r="D88" s="558"/>
      <c r="E88" s="149" t="s">
        <v>139</v>
      </c>
      <c r="F88" s="758" t="str">
        <f>Translations!$B$180</f>
        <v>Var god ange detta även om framställning av salpetersyra ingår i verksamheten vid anläggningen och inte bara om er anläggning är ansluten till en sådan anläggning.</v>
      </c>
      <c r="G88" s="758"/>
      <c r="H88" s="758"/>
      <c r="I88" s="758"/>
      <c r="J88" s="758"/>
      <c r="K88" s="758"/>
      <c r="L88" s="758"/>
      <c r="M88" s="758"/>
      <c r="N88" s="758"/>
    </row>
    <row r="89" spans="1:26" ht="12.75" customHeight="1" x14ac:dyDescent="0.25">
      <c r="D89" s="558"/>
      <c r="E89" s="149" t="s">
        <v>139</v>
      </c>
      <c r="F89" s="758" t="str">
        <f>Translations!$B$181</f>
        <v>Denna information är relevant för värmebalansen (blad ”E_EnergyFlows”, avsnitt II)</v>
      </c>
      <c r="G89" s="758"/>
      <c r="H89" s="758"/>
      <c r="I89" s="758"/>
      <c r="J89" s="758"/>
      <c r="K89" s="758"/>
      <c r="L89" s="758"/>
      <c r="M89" s="758"/>
      <c r="N89" s="758"/>
    </row>
    <row r="90" spans="1:26" s="20" customFormat="1" ht="12.75" customHeight="1" x14ac:dyDescent="0.25">
      <c r="A90" s="22"/>
      <c r="B90" s="163"/>
      <c r="C90" s="163"/>
      <c r="D90" s="171"/>
      <c r="E90" s="163"/>
      <c r="F90" s="163"/>
      <c r="G90" s="163"/>
      <c r="H90" s="163"/>
      <c r="I90" s="163"/>
      <c r="J90" s="163"/>
      <c r="K90" s="163"/>
      <c r="L90" s="163"/>
      <c r="M90" s="19"/>
      <c r="N90" s="19"/>
      <c r="O90" s="36"/>
      <c r="P90" s="39"/>
      <c r="Q90" s="18"/>
      <c r="R90" s="18"/>
      <c r="S90" s="18"/>
    </row>
    <row r="91" spans="1:26" s="20" customFormat="1" ht="12.75" customHeight="1" thickBot="1" x14ac:dyDescent="0.3">
      <c r="A91" s="22"/>
      <c r="B91" s="36"/>
      <c r="C91" s="36"/>
      <c r="D91" s="122"/>
      <c r="E91" s="138" t="str">
        <f>Translations!$B$139</f>
        <v>Nr</v>
      </c>
      <c r="F91" s="723" t="str">
        <f>Translations!$B$182</f>
        <v>Anläggningens eller enhetens namn</v>
      </c>
      <c r="G91" s="733"/>
      <c r="H91" s="724"/>
      <c r="I91" s="723" t="str">
        <f>Translations!$B$183</f>
        <v>Typ av enhet</v>
      </c>
      <c r="J91" s="724"/>
      <c r="K91" s="723" t="str">
        <f>Translations!$B$184</f>
        <v>Typ av anslutning</v>
      </c>
      <c r="L91" s="724"/>
      <c r="M91" s="723" t="str">
        <f>Translations!$B$185</f>
        <v>Flödesriktning</v>
      </c>
      <c r="N91" s="733"/>
      <c r="O91" s="36"/>
      <c r="P91" s="139"/>
      <c r="Q91" s="139" t="s">
        <v>105</v>
      </c>
      <c r="R91" s="140" t="s">
        <v>258</v>
      </c>
      <c r="S91" s="18"/>
    </row>
    <row r="92" spans="1:26" s="20" customFormat="1" ht="12.75" customHeight="1" x14ac:dyDescent="0.3">
      <c r="A92" s="22"/>
      <c r="B92" s="36"/>
      <c r="C92" s="36"/>
      <c r="D92" s="122"/>
      <c r="E92" s="141">
        <v>1</v>
      </c>
      <c r="F92" s="752"/>
      <c r="G92" s="757"/>
      <c r="H92" s="754"/>
      <c r="I92" s="752"/>
      <c r="J92" s="753"/>
      <c r="K92" s="752"/>
      <c r="L92" s="754"/>
      <c r="M92" s="755"/>
      <c r="N92" s="756"/>
      <c r="O92" s="36"/>
      <c r="P92" s="139"/>
      <c r="Q92" s="30" t="str">
        <f>IF(NOT(ISBLANK(F92)),COUNTA($F92:$F$101),"")</f>
        <v/>
      </c>
      <c r="R92" s="30" t="str">
        <f>IF(ISBLANK(I92),"",OR(MATCH(I92,EUconst_ConnectedEntityTypes,0)=1,MATCH(I92,EUconst_ConnectedEntityTypes,0)=3))</f>
        <v/>
      </c>
      <c r="S92" s="18"/>
    </row>
    <row r="93" spans="1:26" s="20" customFormat="1" ht="12.75" customHeight="1" x14ac:dyDescent="0.3">
      <c r="A93" s="22"/>
      <c r="B93" s="36"/>
      <c r="C93" s="36"/>
      <c r="D93" s="122"/>
      <c r="E93" s="142">
        <f>E92+1</f>
        <v>2</v>
      </c>
      <c r="F93" s="713"/>
      <c r="G93" s="714"/>
      <c r="H93" s="715"/>
      <c r="I93" s="713"/>
      <c r="J93" s="716"/>
      <c r="K93" s="713"/>
      <c r="L93" s="715"/>
      <c r="M93" s="717"/>
      <c r="N93" s="718"/>
      <c r="O93" s="36"/>
      <c r="P93" s="139"/>
      <c r="Q93" s="31" t="str">
        <f>IF(NOT(ISBLANK(F93)),COUNTA($F93:$F$101),"")</f>
        <v/>
      </c>
      <c r="R93" s="31" t="str">
        <f t="shared" ref="R93:R101" si="11">IF(ISBLANK(I93),"",OR(MATCH(I93,EUconst_ConnectedEntityTypes,0)=1,MATCH(I93,EUconst_ConnectedEntityTypes,0)=3))</f>
        <v/>
      </c>
      <c r="S93" s="18"/>
    </row>
    <row r="94" spans="1:26" s="20" customFormat="1" ht="12.75" customHeight="1" x14ac:dyDescent="0.3">
      <c r="A94" s="22"/>
      <c r="B94" s="36"/>
      <c r="C94" s="36"/>
      <c r="D94" s="122"/>
      <c r="E94" s="142">
        <f t="shared" ref="E94:E101" si="12">E93+1</f>
        <v>3</v>
      </c>
      <c r="F94" s="713"/>
      <c r="G94" s="714"/>
      <c r="H94" s="715"/>
      <c r="I94" s="713"/>
      <c r="J94" s="716"/>
      <c r="K94" s="713"/>
      <c r="L94" s="715"/>
      <c r="M94" s="717"/>
      <c r="N94" s="718"/>
      <c r="O94" s="36"/>
      <c r="P94" s="139"/>
      <c r="Q94" s="31" t="str">
        <f>IF(NOT(ISBLANK(F94)),COUNTA($F94:$F$101),"")</f>
        <v/>
      </c>
      <c r="R94" s="31" t="str">
        <f t="shared" si="11"/>
        <v/>
      </c>
      <c r="S94" s="18"/>
    </row>
    <row r="95" spans="1:26" s="20" customFormat="1" ht="12.75" customHeight="1" x14ac:dyDescent="0.3">
      <c r="A95" s="22"/>
      <c r="B95" s="36"/>
      <c r="C95" s="36"/>
      <c r="D95" s="122"/>
      <c r="E95" s="142">
        <f t="shared" si="12"/>
        <v>4</v>
      </c>
      <c r="F95" s="713"/>
      <c r="G95" s="714"/>
      <c r="H95" s="715"/>
      <c r="I95" s="713"/>
      <c r="J95" s="716"/>
      <c r="K95" s="713"/>
      <c r="L95" s="715"/>
      <c r="M95" s="717"/>
      <c r="N95" s="718"/>
      <c r="O95" s="36"/>
      <c r="P95" s="139"/>
      <c r="Q95" s="31" t="str">
        <f>IF(NOT(ISBLANK(F95)),COUNTA($F95:$F$101),"")</f>
        <v/>
      </c>
      <c r="R95" s="31" t="str">
        <f t="shared" si="11"/>
        <v/>
      </c>
      <c r="S95" s="18"/>
    </row>
    <row r="96" spans="1:26" s="20" customFormat="1" ht="12.75" customHeight="1" x14ac:dyDescent="0.3">
      <c r="A96" s="22"/>
      <c r="B96" s="36"/>
      <c r="C96" s="36"/>
      <c r="D96" s="122"/>
      <c r="E96" s="142">
        <f t="shared" si="12"/>
        <v>5</v>
      </c>
      <c r="F96" s="713"/>
      <c r="G96" s="714"/>
      <c r="H96" s="715"/>
      <c r="I96" s="713"/>
      <c r="J96" s="716"/>
      <c r="K96" s="713"/>
      <c r="L96" s="715"/>
      <c r="M96" s="717"/>
      <c r="N96" s="718"/>
      <c r="O96" s="36"/>
      <c r="P96" s="139"/>
      <c r="Q96" s="31" t="str">
        <f>IF(NOT(ISBLANK(F96)),COUNTA($F96:$F$101),"")</f>
        <v/>
      </c>
      <c r="R96" s="31" t="str">
        <f t="shared" si="11"/>
        <v/>
      </c>
      <c r="S96" s="18"/>
    </row>
    <row r="97" spans="1:19" s="20" customFormat="1" ht="12.75" customHeight="1" x14ac:dyDescent="0.3">
      <c r="A97" s="22"/>
      <c r="B97" s="36"/>
      <c r="C97" s="36"/>
      <c r="D97" s="122"/>
      <c r="E97" s="142">
        <f t="shared" si="12"/>
        <v>6</v>
      </c>
      <c r="F97" s="713"/>
      <c r="G97" s="714"/>
      <c r="H97" s="715"/>
      <c r="I97" s="713"/>
      <c r="J97" s="716"/>
      <c r="K97" s="713"/>
      <c r="L97" s="715"/>
      <c r="M97" s="717"/>
      <c r="N97" s="718"/>
      <c r="O97" s="36"/>
      <c r="P97" s="139"/>
      <c r="Q97" s="31" t="str">
        <f>IF(NOT(ISBLANK(F97)),COUNTA($F97:$F$101),"")</f>
        <v/>
      </c>
      <c r="R97" s="31" t="str">
        <f t="shared" si="11"/>
        <v/>
      </c>
      <c r="S97" s="18"/>
    </row>
    <row r="98" spans="1:19" s="20" customFormat="1" ht="12.75" customHeight="1" x14ac:dyDescent="0.3">
      <c r="A98" s="22"/>
      <c r="B98" s="36"/>
      <c r="C98" s="36"/>
      <c r="D98" s="122"/>
      <c r="E98" s="142">
        <f t="shared" si="12"/>
        <v>7</v>
      </c>
      <c r="F98" s="713"/>
      <c r="G98" s="714"/>
      <c r="H98" s="715"/>
      <c r="I98" s="713"/>
      <c r="J98" s="716"/>
      <c r="K98" s="713"/>
      <c r="L98" s="715"/>
      <c r="M98" s="717"/>
      <c r="N98" s="718"/>
      <c r="O98" s="36"/>
      <c r="P98" s="139"/>
      <c r="Q98" s="31" t="str">
        <f>IF(NOT(ISBLANK(F98)),COUNTA($F98:$F$101),"")</f>
        <v/>
      </c>
      <c r="R98" s="31" t="str">
        <f t="shared" si="11"/>
        <v/>
      </c>
      <c r="S98" s="18"/>
    </row>
    <row r="99" spans="1:19" s="20" customFormat="1" ht="12.75" customHeight="1" x14ac:dyDescent="0.3">
      <c r="A99" s="22"/>
      <c r="B99" s="36"/>
      <c r="C99" s="36"/>
      <c r="D99" s="122"/>
      <c r="E99" s="142">
        <f t="shared" si="12"/>
        <v>8</v>
      </c>
      <c r="F99" s="713"/>
      <c r="G99" s="714"/>
      <c r="H99" s="715"/>
      <c r="I99" s="713"/>
      <c r="J99" s="716"/>
      <c r="K99" s="713"/>
      <c r="L99" s="715"/>
      <c r="M99" s="717"/>
      <c r="N99" s="718"/>
      <c r="O99" s="36"/>
      <c r="P99" s="139"/>
      <c r="Q99" s="31" t="str">
        <f>IF(NOT(ISBLANK(F99)),COUNTA($F99:$F$101),"")</f>
        <v/>
      </c>
      <c r="R99" s="31" t="str">
        <f t="shared" si="11"/>
        <v/>
      </c>
      <c r="S99" s="18"/>
    </row>
    <row r="100" spans="1:19" s="20" customFormat="1" ht="12.75" customHeight="1" x14ac:dyDescent="0.3">
      <c r="A100" s="22"/>
      <c r="B100" s="36"/>
      <c r="C100" s="36"/>
      <c r="D100" s="122"/>
      <c r="E100" s="142">
        <f t="shared" si="12"/>
        <v>9</v>
      </c>
      <c r="F100" s="713"/>
      <c r="G100" s="714"/>
      <c r="H100" s="715"/>
      <c r="I100" s="713"/>
      <c r="J100" s="716"/>
      <c r="K100" s="713"/>
      <c r="L100" s="715"/>
      <c r="M100" s="717"/>
      <c r="N100" s="718"/>
      <c r="O100" s="36"/>
      <c r="P100" s="139"/>
      <c r="Q100" s="31" t="str">
        <f>IF(NOT(ISBLANK(F100)),COUNTA($F100:$F$101),"")</f>
        <v/>
      </c>
      <c r="R100" s="31" t="str">
        <f t="shared" si="11"/>
        <v/>
      </c>
      <c r="S100" s="18"/>
    </row>
    <row r="101" spans="1:19" s="20" customFormat="1" ht="12.75" customHeight="1" thickBot="1" x14ac:dyDescent="0.35">
      <c r="A101" s="22"/>
      <c r="B101" s="36"/>
      <c r="C101" s="36"/>
      <c r="D101" s="122"/>
      <c r="E101" s="143">
        <f t="shared" si="12"/>
        <v>10</v>
      </c>
      <c r="F101" s="719"/>
      <c r="G101" s="720"/>
      <c r="H101" s="721"/>
      <c r="I101" s="719"/>
      <c r="J101" s="722"/>
      <c r="K101" s="719"/>
      <c r="L101" s="721"/>
      <c r="M101" s="742"/>
      <c r="N101" s="743"/>
      <c r="O101" s="36"/>
      <c r="P101" s="139"/>
      <c r="Q101" s="32" t="str">
        <f>IF(NOT(ISBLANK(F101)),COUNTA($F101:$F$101),"")</f>
        <v/>
      </c>
      <c r="R101" s="32" t="str">
        <f t="shared" si="11"/>
        <v/>
      </c>
      <c r="S101" s="18"/>
    </row>
    <row r="102" spans="1:19" s="20" customFormat="1" ht="12.75" customHeight="1" x14ac:dyDescent="0.3">
      <c r="A102" s="22"/>
      <c r="B102" s="36"/>
      <c r="C102" s="36"/>
      <c r="D102" s="122"/>
      <c r="E102" s="144"/>
      <c r="F102" s="144"/>
      <c r="G102" s="144"/>
      <c r="H102" s="144"/>
      <c r="I102" s="144"/>
      <c r="J102" s="144"/>
      <c r="K102" s="144"/>
      <c r="L102" s="144"/>
      <c r="M102" s="144"/>
      <c r="N102" s="144"/>
      <c r="O102" s="36"/>
      <c r="P102" s="18"/>
      <c r="Q102" s="18"/>
      <c r="R102" s="18"/>
      <c r="S102" s="18"/>
    </row>
    <row r="103" spans="1:19" s="20" customFormat="1" ht="15" customHeight="1" x14ac:dyDescent="0.3">
      <c r="A103" s="22"/>
      <c r="B103" s="36"/>
      <c r="C103" s="36"/>
      <c r="D103" s="38" t="s">
        <v>26</v>
      </c>
      <c r="E103" s="744" t="str">
        <f>Translations!$B$186</f>
        <v>Var god ange ytterligare uppgifter om de anslutna anläggningarna, där så är relevant:</v>
      </c>
      <c r="F103" s="712"/>
      <c r="G103" s="712"/>
      <c r="H103" s="712"/>
      <c r="I103" s="712"/>
      <c r="J103" s="712"/>
      <c r="K103" s="712"/>
      <c r="L103" s="712"/>
      <c r="M103" s="712"/>
      <c r="N103" s="712"/>
      <c r="O103" s="36"/>
      <c r="P103" s="18"/>
      <c r="Q103" s="18"/>
      <c r="R103" s="18"/>
      <c r="S103" s="18"/>
    </row>
    <row r="104" spans="1:19" s="20" customFormat="1" ht="27.6" customHeight="1" x14ac:dyDescent="0.3">
      <c r="A104" s="22"/>
      <c r="B104" s="36"/>
      <c r="C104" s="36"/>
      <c r="D104" s="36"/>
      <c r="E104" s="711" t="str">
        <f>Translations!$B$187</f>
        <v>Anläggningens ID (NAP-nummer) måste anges om den anslutna anläggningen omfattas av ETS-systemet och om den gjorde detta redan före den 30 juni 2019 beträffande den första tilldelningsperioden och före den 30 juni 2024 beträffande den andra tilldelningsperioden.</v>
      </c>
      <c r="F104" s="712"/>
      <c r="G104" s="712"/>
      <c r="H104" s="712"/>
      <c r="I104" s="712"/>
      <c r="J104" s="712"/>
      <c r="K104" s="712"/>
      <c r="L104" s="712"/>
      <c r="M104" s="712"/>
      <c r="N104" s="712"/>
      <c r="O104" s="36"/>
      <c r="P104" s="18"/>
      <c r="Q104" s="18"/>
      <c r="R104" s="18"/>
      <c r="S104" s="18"/>
    </row>
    <row r="105" spans="1:19" s="20" customFormat="1" ht="25.5" customHeight="1" x14ac:dyDescent="0.25">
      <c r="A105" s="22"/>
      <c r="B105" s="36"/>
      <c r="C105" s="36"/>
      <c r="D105" s="36"/>
      <c r="E105" s="145" t="str">
        <f>Translations!$B$139</f>
        <v>Nr</v>
      </c>
      <c r="F105" s="723" t="str">
        <f>Translations!$B$188</f>
        <v xml:space="preserve">Anläggningens ID (NAP-nummer) </v>
      </c>
      <c r="G105" s="724"/>
      <c r="H105" s="723" t="str">
        <f>Translations!$B$189</f>
        <v>Kontaktpersonens namn</v>
      </c>
      <c r="I105" s="724"/>
      <c r="J105" s="732" t="str">
        <f>Translations!$B$190</f>
        <v>(E-post)adress</v>
      </c>
      <c r="K105" s="733"/>
      <c r="L105" s="724"/>
      <c r="M105" s="723" t="str">
        <f>Translations!$B$191</f>
        <v>Telefonnummer</v>
      </c>
      <c r="N105" s="734"/>
      <c r="O105" s="36"/>
      <c r="P105" s="18"/>
      <c r="Q105" s="18"/>
      <c r="R105" s="18"/>
      <c r="S105" s="18"/>
    </row>
    <row r="106" spans="1:19" s="20" customFormat="1" ht="12.75" customHeight="1" x14ac:dyDescent="0.3">
      <c r="A106" s="22"/>
      <c r="B106" s="36"/>
      <c r="C106" s="36"/>
      <c r="D106" s="36"/>
      <c r="E106" s="146">
        <v>1</v>
      </c>
      <c r="F106" s="735"/>
      <c r="G106" s="736"/>
      <c r="H106" s="737"/>
      <c r="I106" s="738"/>
      <c r="J106" s="737"/>
      <c r="K106" s="739"/>
      <c r="L106" s="738"/>
      <c r="M106" s="740"/>
      <c r="N106" s="741"/>
      <c r="O106" s="36"/>
      <c r="P106" s="18"/>
      <c r="Q106" s="18"/>
      <c r="R106" s="18"/>
      <c r="S106" s="18"/>
    </row>
    <row r="107" spans="1:19" s="20" customFormat="1" ht="12.75" customHeight="1" x14ac:dyDescent="0.3">
      <c r="A107" s="22"/>
      <c r="B107" s="36"/>
      <c r="C107" s="36"/>
      <c r="D107" s="36"/>
      <c r="E107" s="142">
        <f>E106+1</f>
        <v>2</v>
      </c>
      <c r="F107" s="725"/>
      <c r="G107" s="726"/>
      <c r="H107" s="727"/>
      <c r="I107" s="728"/>
      <c r="J107" s="727"/>
      <c r="K107" s="729"/>
      <c r="L107" s="728"/>
      <c r="M107" s="730"/>
      <c r="N107" s="731"/>
      <c r="O107" s="36"/>
      <c r="P107" s="18"/>
      <c r="Q107" s="18"/>
      <c r="R107" s="18"/>
      <c r="S107" s="18"/>
    </row>
    <row r="108" spans="1:19" s="20" customFormat="1" ht="12.75" customHeight="1" x14ac:dyDescent="0.3">
      <c r="A108" s="22"/>
      <c r="B108" s="36"/>
      <c r="C108" s="36"/>
      <c r="D108" s="36"/>
      <c r="E108" s="142">
        <f t="shared" ref="E108:E115" si="13">E107+1</f>
        <v>3</v>
      </c>
      <c r="F108" s="725"/>
      <c r="G108" s="726"/>
      <c r="H108" s="727"/>
      <c r="I108" s="728"/>
      <c r="J108" s="727"/>
      <c r="K108" s="729"/>
      <c r="L108" s="728"/>
      <c r="M108" s="730"/>
      <c r="N108" s="731"/>
      <c r="O108" s="36"/>
      <c r="P108" s="18"/>
      <c r="Q108" s="18"/>
      <c r="R108" s="18"/>
      <c r="S108" s="18"/>
    </row>
    <row r="109" spans="1:19" s="20" customFormat="1" ht="12.75" customHeight="1" x14ac:dyDescent="0.3">
      <c r="A109" s="22"/>
      <c r="B109" s="36"/>
      <c r="C109" s="36"/>
      <c r="D109" s="36"/>
      <c r="E109" s="142">
        <f t="shared" si="13"/>
        <v>4</v>
      </c>
      <c r="F109" s="725"/>
      <c r="G109" s="726"/>
      <c r="H109" s="727"/>
      <c r="I109" s="728"/>
      <c r="J109" s="727"/>
      <c r="K109" s="729"/>
      <c r="L109" s="728"/>
      <c r="M109" s="730"/>
      <c r="N109" s="731"/>
      <c r="O109" s="36"/>
      <c r="P109" s="18"/>
      <c r="Q109" s="18"/>
      <c r="R109" s="18"/>
      <c r="S109" s="18"/>
    </row>
    <row r="110" spans="1:19" s="20" customFormat="1" ht="12.75" customHeight="1" x14ac:dyDescent="0.3">
      <c r="A110" s="22"/>
      <c r="B110" s="36"/>
      <c r="C110" s="36"/>
      <c r="D110" s="36"/>
      <c r="E110" s="142">
        <f t="shared" si="13"/>
        <v>5</v>
      </c>
      <c r="F110" s="725"/>
      <c r="G110" s="726"/>
      <c r="H110" s="727"/>
      <c r="I110" s="728"/>
      <c r="J110" s="727"/>
      <c r="K110" s="729"/>
      <c r="L110" s="728"/>
      <c r="M110" s="730"/>
      <c r="N110" s="731"/>
      <c r="O110" s="36"/>
      <c r="P110" s="18"/>
      <c r="Q110" s="18"/>
      <c r="R110" s="18"/>
      <c r="S110" s="18"/>
    </row>
    <row r="111" spans="1:19" s="20" customFormat="1" ht="12.75" customHeight="1" x14ac:dyDescent="0.3">
      <c r="A111" s="22"/>
      <c r="B111" s="36"/>
      <c r="C111" s="36"/>
      <c r="D111" s="36"/>
      <c r="E111" s="142">
        <f t="shared" si="13"/>
        <v>6</v>
      </c>
      <c r="F111" s="725"/>
      <c r="G111" s="726"/>
      <c r="H111" s="727"/>
      <c r="I111" s="728"/>
      <c r="J111" s="727"/>
      <c r="K111" s="729"/>
      <c r="L111" s="728"/>
      <c r="M111" s="730"/>
      <c r="N111" s="731"/>
      <c r="O111" s="36"/>
      <c r="P111" s="18"/>
      <c r="Q111" s="18"/>
      <c r="R111" s="18"/>
      <c r="S111" s="18"/>
    </row>
    <row r="112" spans="1:19" s="20" customFormat="1" ht="12.75" customHeight="1" x14ac:dyDescent="0.3">
      <c r="A112" s="22"/>
      <c r="B112" s="36"/>
      <c r="C112" s="36"/>
      <c r="D112" s="36"/>
      <c r="E112" s="142">
        <f t="shared" si="13"/>
        <v>7</v>
      </c>
      <c r="F112" s="725"/>
      <c r="G112" s="726"/>
      <c r="H112" s="727"/>
      <c r="I112" s="728"/>
      <c r="J112" s="727"/>
      <c r="K112" s="729"/>
      <c r="L112" s="728"/>
      <c r="M112" s="730"/>
      <c r="N112" s="731"/>
      <c r="O112" s="36"/>
      <c r="P112" s="18"/>
      <c r="Q112" s="18"/>
      <c r="R112" s="18"/>
      <c r="S112" s="18"/>
    </row>
    <row r="113" spans="1:19" s="20" customFormat="1" ht="12.75" customHeight="1" x14ac:dyDescent="0.3">
      <c r="A113" s="22"/>
      <c r="B113" s="36"/>
      <c r="C113" s="36"/>
      <c r="D113" s="36"/>
      <c r="E113" s="142">
        <f t="shared" si="13"/>
        <v>8</v>
      </c>
      <c r="F113" s="725"/>
      <c r="G113" s="726"/>
      <c r="H113" s="727"/>
      <c r="I113" s="728"/>
      <c r="J113" s="727"/>
      <c r="K113" s="729"/>
      <c r="L113" s="728"/>
      <c r="M113" s="730"/>
      <c r="N113" s="731"/>
      <c r="O113" s="36"/>
      <c r="P113" s="18"/>
      <c r="Q113" s="18"/>
      <c r="R113" s="18"/>
      <c r="S113" s="18"/>
    </row>
    <row r="114" spans="1:19" s="20" customFormat="1" ht="12.75" customHeight="1" x14ac:dyDescent="0.3">
      <c r="A114" s="22"/>
      <c r="B114" s="36"/>
      <c r="C114" s="36"/>
      <c r="D114" s="36"/>
      <c r="E114" s="142">
        <f t="shared" si="13"/>
        <v>9</v>
      </c>
      <c r="F114" s="725"/>
      <c r="G114" s="726"/>
      <c r="H114" s="727"/>
      <c r="I114" s="728"/>
      <c r="J114" s="727"/>
      <c r="K114" s="729"/>
      <c r="L114" s="728"/>
      <c r="M114" s="730"/>
      <c r="N114" s="731"/>
      <c r="O114" s="36"/>
      <c r="P114" s="18"/>
      <c r="Q114" s="18"/>
      <c r="R114" s="18"/>
      <c r="S114" s="18"/>
    </row>
    <row r="115" spans="1:19" s="20" customFormat="1" ht="12.75" customHeight="1" x14ac:dyDescent="0.3">
      <c r="A115" s="22"/>
      <c r="B115" s="36"/>
      <c r="C115" s="36"/>
      <c r="D115" s="36"/>
      <c r="E115" s="143">
        <f t="shared" si="13"/>
        <v>10</v>
      </c>
      <c r="F115" s="745"/>
      <c r="G115" s="746"/>
      <c r="H115" s="747"/>
      <c r="I115" s="748"/>
      <c r="J115" s="747"/>
      <c r="K115" s="749"/>
      <c r="L115" s="748"/>
      <c r="M115" s="750"/>
      <c r="N115" s="751"/>
      <c r="O115" s="36"/>
      <c r="P115" s="18"/>
      <c r="Q115" s="18"/>
      <c r="R115" s="18"/>
      <c r="S115" s="18"/>
    </row>
    <row r="116" spans="1:19" s="20" customFormat="1" ht="12.75" customHeight="1" x14ac:dyDescent="0.3">
      <c r="A116" s="22"/>
      <c r="B116" s="36"/>
      <c r="C116" s="36"/>
      <c r="D116" s="36"/>
      <c r="E116" s="144"/>
      <c r="F116" s="144"/>
      <c r="G116" s="144"/>
      <c r="H116" s="144"/>
      <c r="I116" s="144"/>
      <c r="J116" s="144"/>
      <c r="K116" s="144"/>
      <c r="L116" s="144"/>
      <c r="M116" s="144"/>
      <c r="N116" s="144"/>
      <c r="O116" s="36"/>
      <c r="P116" s="18"/>
      <c r="Q116" s="18"/>
      <c r="R116" s="18"/>
      <c r="S116" s="18"/>
    </row>
    <row r="117" spans="1:19" ht="12.75" customHeight="1" x14ac:dyDescent="0.25"/>
    <row r="118" spans="1:19" ht="12.75" customHeight="1" x14ac:dyDescent="0.25"/>
    <row r="119" spans="1:19" ht="12.75" customHeight="1" x14ac:dyDescent="0.25"/>
    <row r="120" spans="1:19" s="20" customFormat="1" ht="12.75" hidden="1" customHeight="1" x14ac:dyDescent="0.3">
      <c r="A120" s="18" t="s">
        <v>162</v>
      </c>
      <c r="B120" s="22" t="s">
        <v>173</v>
      </c>
      <c r="C120" s="22" t="s">
        <v>173</v>
      </c>
      <c r="D120" s="22" t="s">
        <v>173</v>
      </c>
      <c r="E120" s="22" t="s">
        <v>173</v>
      </c>
      <c r="F120" s="22" t="s">
        <v>173</v>
      </c>
      <c r="G120" s="22" t="s">
        <v>173</v>
      </c>
      <c r="H120" s="22" t="s">
        <v>173</v>
      </c>
      <c r="I120" s="22" t="s">
        <v>173</v>
      </c>
      <c r="J120" s="22" t="s">
        <v>173</v>
      </c>
      <c r="K120" s="22" t="s">
        <v>173</v>
      </c>
      <c r="L120" s="22" t="s">
        <v>173</v>
      </c>
      <c r="M120" s="22" t="s">
        <v>173</v>
      </c>
      <c r="N120" s="22" t="s">
        <v>173</v>
      </c>
      <c r="O120" s="22" t="s">
        <v>173</v>
      </c>
      <c r="P120" s="18" t="s">
        <v>173</v>
      </c>
      <c r="Q120" s="18" t="s">
        <v>173</v>
      </c>
      <c r="R120" s="18" t="s">
        <v>173</v>
      </c>
      <c r="S120" s="18" t="s">
        <v>173</v>
      </c>
    </row>
    <row r="121" spans="1:19" ht="12.75" hidden="1" customHeight="1" x14ac:dyDescent="0.25">
      <c r="A121" s="18" t="s">
        <v>162</v>
      </c>
    </row>
    <row r="122" spans="1:19" ht="12.75" hidden="1" customHeight="1" x14ac:dyDescent="0.25">
      <c r="A122" s="18" t="s">
        <v>162</v>
      </c>
      <c r="E122" s="34" t="str">
        <f>Translations!$B$818</f>
        <v>Förteckning över delanläggningar för drop-down-listor:</v>
      </c>
    </row>
    <row r="123" spans="1:19" ht="12.75" hidden="1" customHeight="1" x14ac:dyDescent="0.25">
      <c r="A123" s="18" t="s">
        <v>162</v>
      </c>
      <c r="E123" s="150"/>
      <c r="F123" s="150" t="str">
        <f>Translations!$B$148</f>
        <v>Delanläggningens typ</v>
      </c>
      <c r="G123" s="150"/>
      <c r="H123" s="150" t="s">
        <v>171</v>
      </c>
      <c r="I123" s="150" t="s">
        <v>172</v>
      </c>
      <c r="J123" s="150"/>
      <c r="K123" s="151" t="s">
        <v>255</v>
      </c>
    </row>
    <row r="124" spans="1:19" ht="12.75" hidden="1" customHeight="1" x14ac:dyDescent="0.25">
      <c r="A124" s="18" t="s">
        <v>162</v>
      </c>
      <c r="E124" s="152">
        <v>1</v>
      </c>
      <c r="F124" s="153" t="str">
        <f t="shared" ref="F124:F140" si="14">IF($E124&gt;MAX($Q$17:$Q$45),Euconst_NA,INDEX($E$17:$E$45,MATCH($E124,$Q$17:$Q$45,0)))</f>
        <v>Ej tillämpligt</v>
      </c>
      <c r="G124" s="150"/>
      <c r="H124" s="154" t="b">
        <f t="shared" ref="H124:H140" si="15">(E124&lt;=MAX($Q$17:$Q$26))</f>
        <v>0</v>
      </c>
      <c r="I124" s="155" t="str">
        <f t="shared" ref="I124:I140" si="16">IF(H124,MATCH(F124,EUconst_BMlistNames,0),"")</f>
        <v/>
      </c>
      <c r="J124" s="155"/>
      <c r="K124" s="156" t="b">
        <f>COUNTIF(CNTR_SubInstListNames,Euconst_NA)&lt;16</f>
        <v>0</v>
      </c>
    </row>
    <row r="125" spans="1:19" ht="12.75" hidden="1" customHeight="1" x14ac:dyDescent="0.25">
      <c r="A125" s="18" t="s">
        <v>162</v>
      </c>
      <c r="E125" s="152">
        <f t="shared" ref="E125:E139" si="17">E124+1</f>
        <v>2</v>
      </c>
      <c r="F125" s="153" t="str">
        <f t="shared" si="14"/>
        <v>Ej tillämpligt</v>
      </c>
      <c r="G125" s="150"/>
      <c r="H125" s="154" t="b">
        <f t="shared" si="15"/>
        <v>0</v>
      </c>
      <c r="I125" s="155" t="str">
        <f t="shared" si="16"/>
        <v/>
      </c>
      <c r="J125" s="155"/>
      <c r="K125" s="150"/>
    </row>
    <row r="126" spans="1:19" ht="12.75" hidden="1" customHeight="1" x14ac:dyDescent="0.25">
      <c r="A126" s="18" t="s">
        <v>162</v>
      </c>
      <c r="E126" s="152">
        <f t="shared" si="17"/>
        <v>3</v>
      </c>
      <c r="F126" s="153" t="str">
        <f t="shared" si="14"/>
        <v>Ej tillämpligt</v>
      </c>
      <c r="G126" s="150"/>
      <c r="H126" s="154" t="b">
        <f t="shared" si="15"/>
        <v>0</v>
      </c>
      <c r="I126" s="155" t="str">
        <f t="shared" si="16"/>
        <v/>
      </c>
      <c r="J126" s="155"/>
      <c r="K126" s="150"/>
    </row>
    <row r="127" spans="1:19" ht="12.75" hidden="1" customHeight="1" x14ac:dyDescent="0.25">
      <c r="A127" s="18" t="s">
        <v>162</v>
      </c>
      <c r="E127" s="152">
        <f t="shared" si="17"/>
        <v>4</v>
      </c>
      <c r="F127" s="153" t="str">
        <f t="shared" si="14"/>
        <v>Ej tillämpligt</v>
      </c>
      <c r="G127" s="150"/>
      <c r="H127" s="154" t="b">
        <f t="shared" si="15"/>
        <v>0</v>
      </c>
      <c r="I127" s="155" t="str">
        <f t="shared" si="16"/>
        <v/>
      </c>
      <c r="J127" s="155"/>
      <c r="K127" s="150"/>
    </row>
    <row r="128" spans="1:19" ht="12.75" hidden="1" customHeight="1" x14ac:dyDescent="0.25">
      <c r="A128" s="18" t="s">
        <v>162</v>
      </c>
      <c r="E128" s="152">
        <f t="shared" si="17"/>
        <v>5</v>
      </c>
      <c r="F128" s="153" t="str">
        <f t="shared" si="14"/>
        <v>Ej tillämpligt</v>
      </c>
      <c r="G128" s="150"/>
      <c r="H128" s="154" t="b">
        <f t="shared" si="15"/>
        <v>0</v>
      </c>
      <c r="I128" s="155" t="str">
        <f t="shared" si="16"/>
        <v/>
      </c>
      <c r="J128" s="155"/>
      <c r="K128" s="150"/>
    </row>
    <row r="129" spans="1:11" ht="12.75" hidden="1" customHeight="1" x14ac:dyDescent="0.25">
      <c r="A129" s="18" t="s">
        <v>162</v>
      </c>
      <c r="E129" s="152">
        <f t="shared" si="17"/>
        <v>6</v>
      </c>
      <c r="F129" s="153" t="str">
        <f t="shared" si="14"/>
        <v>Ej tillämpligt</v>
      </c>
      <c r="G129" s="150"/>
      <c r="H129" s="154" t="b">
        <f t="shared" si="15"/>
        <v>0</v>
      </c>
      <c r="I129" s="155" t="str">
        <f t="shared" si="16"/>
        <v/>
      </c>
      <c r="J129" s="155"/>
      <c r="K129" s="150"/>
    </row>
    <row r="130" spans="1:11" ht="12.75" hidden="1" customHeight="1" x14ac:dyDescent="0.25">
      <c r="A130" s="18" t="s">
        <v>162</v>
      </c>
      <c r="E130" s="152">
        <f t="shared" si="17"/>
        <v>7</v>
      </c>
      <c r="F130" s="153" t="str">
        <f t="shared" si="14"/>
        <v>Ej tillämpligt</v>
      </c>
      <c r="G130" s="150"/>
      <c r="H130" s="154" t="b">
        <f t="shared" si="15"/>
        <v>0</v>
      </c>
      <c r="I130" s="155" t="str">
        <f t="shared" si="16"/>
        <v/>
      </c>
      <c r="J130" s="155"/>
      <c r="K130" s="150"/>
    </row>
    <row r="131" spans="1:11" ht="12.75" hidden="1" customHeight="1" x14ac:dyDescent="0.25">
      <c r="A131" s="18" t="s">
        <v>162</v>
      </c>
      <c r="E131" s="152">
        <f t="shared" si="17"/>
        <v>8</v>
      </c>
      <c r="F131" s="153" t="str">
        <f t="shared" si="14"/>
        <v>Ej tillämpligt</v>
      </c>
      <c r="G131" s="150"/>
      <c r="H131" s="154" t="b">
        <f t="shared" si="15"/>
        <v>0</v>
      </c>
      <c r="I131" s="155" t="str">
        <f t="shared" si="16"/>
        <v/>
      </c>
      <c r="J131" s="155"/>
      <c r="K131" s="150"/>
    </row>
    <row r="132" spans="1:11" ht="12.75" hidden="1" customHeight="1" x14ac:dyDescent="0.25">
      <c r="A132" s="18" t="s">
        <v>162</v>
      </c>
      <c r="E132" s="152">
        <f t="shared" si="17"/>
        <v>9</v>
      </c>
      <c r="F132" s="153" t="str">
        <f t="shared" si="14"/>
        <v>Ej tillämpligt</v>
      </c>
      <c r="G132" s="150"/>
      <c r="H132" s="154" t="b">
        <f t="shared" si="15"/>
        <v>0</v>
      </c>
      <c r="I132" s="155" t="str">
        <f t="shared" si="16"/>
        <v/>
      </c>
      <c r="J132" s="155"/>
      <c r="K132" s="150"/>
    </row>
    <row r="133" spans="1:11" ht="12.75" hidden="1" customHeight="1" x14ac:dyDescent="0.25">
      <c r="A133" s="18" t="s">
        <v>162</v>
      </c>
      <c r="E133" s="152">
        <f t="shared" si="17"/>
        <v>10</v>
      </c>
      <c r="F133" s="153" t="str">
        <f t="shared" si="14"/>
        <v>Ej tillämpligt</v>
      </c>
      <c r="G133" s="150"/>
      <c r="H133" s="154" t="b">
        <f t="shared" si="15"/>
        <v>0</v>
      </c>
      <c r="I133" s="155" t="str">
        <f t="shared" si="16"/>
        <v/>
      </c>
      <c r="J133" s="155"/>
      <c r="K133" s="150"/>
    </row>
    <row r="134" spans="1:11" ht="12.75" hidden="1" customHeight="1" x14ac:dyDescent="0.25">
      <c r="A134" s="18" t="s">
        <v>162</v>
      </c>
      <c r="E134" s="152">
        <f t="shared" si="17"/>
        <v>11</v>
      </c>
      <c r="F134" s="153" t="str">
        <f t="shared" si="14"/>
        <v>Ej tillämpligt</v>
      </c>
      <c r="G134" s="150"/>
      <c r="H134" s="154" t="b">
        <f t="shared" si="15"/>
        <v>0</v>
      </c>
      <c r="I134" s="155" t="str">
        <f t="shared" si="16"/>
        <v/>
      </c>
      <c r="J134" s="155"/>
      <c r="K134" s="150"/>
    </row>
    <row r="135" spans="1:11" ht="12.75" hidden="1" customHeight="1" x14ac:dyDescent="0.25">
      <c r="A135" s="18" t="s">
        <v>162</v>
      </c>
      <c r="E135" s="152">
        <f t="shared" si="17"/>
        <v>12</v>
      </c>
      <c r="F135" s="153" t="str">
        <f t="shared" si="14"/>
        <v>Ej tillämpligt</v>
      </c>
      <c r="G135" s="150"/>
      <c r="H135" s="154" t="b">
        <f t="shared" si="15"/>
        <v>0</v>
      </c>
      <c r="I135" s="155" t="str">
        <f t="shared" si="16"/>
        <v/>
      </c>
      <c r="J135" s="155"/>
      <c r="K135" s="150"/>
    </row>
    <row r="136" spans="1:11" ht="12.75" hidden="1" customHeight="1" x14ac:dyDescent="0.25">
      <c r="A136" s="18" t="s">
        <v>162</v>
      </c>
      <c r="E136" s="152">
        <f t="shared" si="17"/>
        <v>13</v>
      </c>
      <c r="F136" s="153" t="str">
        <f t="shared" si="14"/>
        <v>Ej tillämpligt</v>
      </c>
      <c r="G136" s="150"/>
      <c r="H136" s="154" t="b">
        <f t="shared" si="15"/>
        <v>0</v>
      </c>
      <c r="I136" s="155" t="str">
        <f t="shared" si="16"/>
        <v/>
      </c>
      <c r="J136" s="155"/>
      <c r="K136" s="150"/>
    </row>
    <row r="137" spans="1:11" ht="12.75" hidden="1" customHeight="1" x14ac:dyDescent="0.25">
      <c r="A137" s="18" t="s">
        <v>162</v>
      </c>
      <c r="E137" s="152">
        <f t="shared" si="17"/>
        <v>14</v>
      </c>
      <c r="F137" s="153" t="str">
        <f t="shared" si="14"/>
        <v>Ej tillämpligt</v>
      </c>
      <c r="G137" s="150"/>
      <c r="H137" s="154" t="b">
        <f t="shared" si="15"/>
        <v>0</v>
      </c>
      <c r="I137" s="155" t="str">
        <f t="shared" si="16"/>
        <v/>
      </c>
      <c r="J137" s="155"/>
      <c r="K137" s="150"/>
    </row>
    <row r="138" spans="1:11" ht="12.75" hidden="1" customHeight="1" x14ac:dyDescent="0.25">
      <c r="A138" s="18" t="s">
        <v>162</v>
      </c>
      <c r="E138" s="152">
        <f t="shared" si="17"/>
        <v>15</v>
      </c>
      <c r="F138" s="153" t="str">
        <f t="shared" si="14"/>
        <v>Ej tillämpligt</v>
      </c>
      <c r="G138" s="150"/>
      <c r="H138" s="154" t="b">
        <f t="shared" si="15"/>
        <v>0</v>
      </c>
      <c r="I138" s="155" t="str">
        <f t="shared" si="16"/>
        <v/>
      </c>
      <c r="J138" s="155"/>
      <c r="K138" s="150"/>
    </row>
    <row r="139" spans="1:11" ht="12.75" hidden="1" customHeight="1" x14ac:dyDescent="0.25">
      <c r="A139" s="18" t="s">
        <v>162</v>
      </c>
      <c r="E139" s="152">
        <f t="shared" si="17"/>
        <v>16</v>
      </c>
      <c r="F139" s="153" t="str">
        <f t="shared" si="14"/>
        <v>Ej tillämpligt</v>
      </c>
      <c r="G139" s="150"/>
      <c r="H139" s="154" t="b">
        <f t="shared" si="15"/>
        <v>0</v>
      </c>
      <c r="I139" s="155" t="str">
        <f t="shared" si="16"/>
        <v/>
      </c>
      <c r="J139" s="155"/>
      <c r="K139" s="150"/>
    </row>
    <row r="140" spans="1:11" ht="12.75" hidden="1" customHeight="1" x14ac:dyDescent="0.25">
      <c r="A140" s="18" t="s">
        <v>162</v>
      </c>
      <c r="E140" s="152">
        <v>17</v>
      </c>
      <c r="F140" s="153" t="str">
        <f t="shared" si="14"/>
        <v>Ej tillämpligt</v>
      </c>
      <c r="G140" s="150"/>
      <c r="H140" s="154" t="b">
        <f t="shared" si="15"/>
        <v>0</v>
      </c>
      <c r="I140" s="155" t="str">
        <f t="shared" si="16"/>
        <v/>
      </c>
      <c r="J140" s="155"/>
      <c r="K140" s="150"/>
    </row>
    <row r="141" spans="1:11" ht="12.75" hidden="1" customHeight="1" x14ac:dyDescent="0.25">
      <c r="A141" s="18" t="s">
        <v>162</v>
      </c>
    </row>
    <row r="142" spans="1:11" hidden="1" x14ac:dyDescent="0.25">
      <c r="A142" s="18" t="s">
        <v>162</v>
      </c>
    </row>
    <row r="143" spans="1:11" hidden="1" x14ac:dyDescent="0.25">
      <c r="A143" s="18" t="s">
        <v>162</v>
      </c>
      <c r="E143" s="17" t="s">
        <v>297</v>
      </c>
      <c r="F143" s="17"/>
      <c r="G143" s="154" t="b">
        <f>COUNTA($E$17:$E$26,CNTR_FallBackSubInstRelevant)&gt;0</f>
        <v>0</v>
      </c>
    </row>
    <row r="144" spans="1:11" hidden="1" x14ac:dyDescent="0.25">
      <c r="A144" s="18" t="s">
        <v>162</v>
      </c>
    </row>
  </sheetData>
  <sheetProtection sheet="1" objects="1" scenarios="1" formatCells="0" formatColumns="0" formatRows="0"/>
  <mergeCells count="183">
    <mergeCell ref="E41:J41"/>
    <mergeCell ref="E42:J42"/>
    <mergeCell ref="E55:I55"/>
    <mergeCell ref="J55:N55"/>
    <mergeCell ref="E56:N56"/>
    <mergeCell ref="F61:N61"/>
    <mergeCell ref="F62:N62"/>
    <mergeCell ref="F63:N63"/>
    <mergeCell ref="D70:N70"/>
    <mergeCell ref="E54:N54"/>
    <mergeCell ref="E43:J43"/>
    <mergeCell ref="E44:J44"/>
    <mergeCell ref="E45:J45"/>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E72:N72"/>
    <mergeCell ref="E73:N73"/>
    <mergeCell ref="E74:N74"/>
    <mergeCell ref="J58:N58"/>
    <mergeCell ref="E58:I58"/>
    <mergeCell ref="E64:N64"/>
    <mergeCell ref="F82:N82"/>
    <mergeCell ref="E68:N68"/>
    <mergeCell ref="E67:N67"/>
    <mergeCell ref="E66:N66"/>
    <mergeCell ref="E65:N65"/>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I93:J93"/>
    <mergeCell ref="K93:L93"/>
    <mergeCell ref="M93:N93"/>
    <mergeCell ref="F94:H94"/>
    <mergeCell ref="I94:J94"/>
    <mergeCell ref="K94:L94"/>
    <mergeCell ref="M94:N94"/>
    <mergeCell ref="I92:J92"/>
    <mergeCell ref="K92:L92"/>
    <mergeCell ref="M92:N92"/>
    <mergeCell ref="F93:H93"/>
    <mergeCell ref="F92:H92"/>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s>
  <conditionalFormatting sqref="F106:G115">
    <cfRule type="expression" dxfId="236" priority="2" stopIfTrue="1">
      <formula>($R92=FALSE)</formula>
    </cfRule>
  </conditionalFormatting>
  <conditionalFormatting sqref="F106:N115">
    <cfRule type="expression" dxfId="235" priority="1" stopIfTrue="1">
      <formula>AND(CNTR_ExistConnectionEntries,ISBLANK($F92))</formula>
    </cfRule>
  </conditionalFormatting>
  <conditionalFormatting sqref="H106:N115">
    <cfRule type="expression" dxfId="234" priority="4" stopIfTrue="1">
      <formula>($R92=FALSE)</formula>
    </cfRule>
  </conditionalFormatting>
  <conditionalFormatting sqref="R3:S3">
    <cfRule type="expression" dxfId="233" priority="12" stopIfTrue="1">
      <formula>$G$283</formula>
    </cfRule>
  </conditionalFormatting>
  <conditionalFormatting sqref="R4:S4">
    <cfRule type="expression" dxfId="232" priority="13" stopIfTrue="1">
      <formula>$G$287</formula>
    </cfRule>
  </conditionalFormatting>
  <dataValidations count="5">
    <dataValidation type="list" allowBlank="1" showInputMessage="1" showErrorMessage="1" sqref="K36:K45"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xr:uid="{00000000-0002-0000-0400-000002000000}">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xr:uid="{00000000-0002-0000-0400-000003000000}">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xr:uid="{00000000-0002-0000-0400-000004000000}">
      <formula1>EUconst_ConnectedEntityTypes</formula1>
    </dataValidation>
  </dataValidations>
  <hyperlinks>
    <hyperlink ref="G2:H2" location="JUMP_TOC_Home" display="Table of contents" xr:uid="{00000000-0004-0000-0400-000000000000}"/>
    <hyperlink ref="E3:F3" location="JUMP_C_Top" display="Top of sheet" xr:uid="{00000000-0004-0000-0400-000001000000}"/>
    <hyperlink ref="I2:J2" location="JUMP_B_I" display="Previous sheet" xr:uid="{00000000-0004-0000-0400-000002000000}"/>
    <hyperlink ref="E4:F4" location="JUMP_F_Bottom" display="End of sheet" xr:uid="{00000000-0004-0000-0400-000003000000}"/>
    <hyperlink ref="K2:L2" location="JUMP_D_Top" display="Next sheet" xr:uid="{00000000-0004-0000-0400-000004000000}"/>
    <hyperlink ref="G3:H3" location="JUMP_C_I" display="List of sub-installations" xr:uid="{00000000-0004-0000-0400-000005000000}"/>
    <hyperlink ref="I3:J3" location="JUMP_C_II" display="Description" xr:uid="{00000000-0004-0000-0400-000006000000}"/>
    <hyperlink ref="K3:L3" location="JUMP_C_III" display="Technical connections" xr:uid="{00000000-0004-0000-0400-000007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FF00"/>
  </sheetPr>
  <dimension ref="A1:P124"/>
  <sheetViews>
    <sheetView topLeftCell="B1" zoomScaleNormal="100" workbookViewId="0">
      <pane ySplit="4" topLeftCell="A5" activePane="bottomLeft" state="frozen"/>
      <selection pane="bottomLeft" activeCell="Q16" sqref="Q16"/>
    </sheetView>
  </sheetViews>
  <sheetFormatPr defaultColWidth="11.44140625" defaultRowHeight="13.8" x14ac:dyDescent="0.25"/>
  <cols>
    <col min="1" max="1" width="5.6640625" style="245" hidden="1" customWidth="1"/>
    <col min="2" max="4" width="5.6640625" style="36" customWidth="1"/>
    <col min="5" max="14" width="12.6640625" style="36" customWidth="1"/>
    <col min="15" max="15" width="5.6640625" style="36" customWidth="1"/>
    <col min="16" max="16" width="11.44140625" style="245" hidden="1" customWidth="1"/>
    <col min="17" max="16384" width="11.44140625" style="244"/>
  </cols>
  <sheetData>
    <row r="1" spans="1:16" ht="14.4" hidden="1" thickBot="1" x14ac:dyDescent="0.3">
      <c r="A1" s="245" t="s">
        <v>162</v>
      </c>
      <c r="B1" s="18"/>
      <c r="C1" s="18"/>
      <c r="D1" s="18"/>
      <c r="E1" s="18"/>
      <c r="F1" s="18"/>
      <c r="G1" s="18"/>
      <c r="H1" s="18"/>
      <c r="I1" s="18"/>
      <c r="J1" s="18"/>
      <c r="K1" s="18"/>
      <c r="L1" s="18"/>
      <c r="M1" s="18"/>
      <c r="N1" s="18"/>
      <c r="O1" s="18"/>
      <c r="P1" s="245" t="s">
        <v>162</v>
      </c>
    </row>
    <row r="2" spans="1:16" ht="14.4" thickBot="1" x14ac:dyDescent="0.3">
      <c r="A2" s="18"/>
      <c r="B2" s="666" t="str">
        <f>Translations!$B$192</f>
        <v>D. 
Metoder och förfaranden</v>
      </c>
      <c r="C2" s="667"/>
      <c r="D2" s="668"/>
      <c r="E2" s="297" t="str">
        <f>Translations!$B$2</f>
        <v>Navigeringsfält:</v>
      </c>
      <c r="F2" s="298"/>
      <c r="G2" s="675" t="str">
        <f>Translations!$B$18</f>
        <v>Innehållsförteckning</v>
      </c>
      <c r="H2" s="588"/>
      <c r="I2" s="588" t="str">
        <f>Translations!$B$19</f>
        <v>Föregående blad</v>
      </c>
      <c r="J2" s="588"/>
      <c r="K2" s="588" t="str">
        <f>Translations!$B$3</f>
        <v>Nästa blad</v>
      </c>
      <c r="L2" s="588"/>
      <c r="M2" s="588"/>
      <c r="N2" s="588"/>
      <c r="O2" s="19"/>
    </row>
    <row r="3" spans="1:16" ht="14.4" thickBot="1" x14ac:dyDescent="0.3">
      <c r="A3" s="18"/>
      <c r="B3" s="669"/>
      <c r="C3" s="670"/>
      <c r="D3" s="671"/>
      <c r="E3" s="588" t="str">
        <f>Translations!$B$4</f>
        <v>Högst upp</v>
      </c>
      <c r="F3" s="658"/>
      <c r="G3" s="832" t="str">
        <f>Translations!$B$193</f>
        <v>Metoder på anläggningsnivå</v>
      </c>
      <c r="H3" s="791"/>
      <c r="I3" s="791" t="str">
        <f>Translations!$B$194</f>
        <v>Förfaranden</v>
      </c>
      <c r="J3" s="791"/>
      <c r="K3" s="792"/>
      <c r="L3" s="792"/>
      <c r="M3" s="792"/>
      <c r="N3" s="792"/>
      <c r="O3" s="19"/>
    </row>
    <row r="4" spans="1:16" ht="14.4" thickBot="1" x14ac:dyDescent="0.3">
      <c r="A4" s="18"/>
      <c r="B4" s="672"/>
      <c r="C4" s="673"/>
      <c r="D4" s="674"/>
      <c r="E4" s="588" t="str">
        <f>Translations!$B$5</f>
        <v>Längst ner</v>
      </c>
      <c r="F4" s="588"/>
      <c r="G4" s="793"/>
      <c r="H4" s="794"/>
      <c r="I4" s="794"/>
      <c r="J4" s="794"/>
      <c r="K4" s="794"/>
      <c r="L4" s="794"/>
      <c r="M4" s="795"/>
      <c r="N4" s="794"/>
      <c r="O4" s="19"/>
    </row>
    <row r="5" spans="1:16" x14ac:dyDescent="0.25">
      <c r="A5" s="18"/>
      <c r="O5" s="19"/>
    </row>
    <row r="6" spans="1:16" ht="17.399999999999999" x14ac:dyDescent="0.25">
      <c r="C6" s="2" t="s">
        <v>170</v>
      </c>
      <c r="D6" s="663" t="str">
        <f>Translations!$B$195</f>
        <v>Metoder och förfaranden på anläggningsnivå</v>
      </c>
      <c r="E6" s="663"/>
      <c r="F6" s="663"/>
      <c r="G6" s="663"/>
      <c r="H6" s="663"/>
      <c r="I6" s="663"/>
      <c r="J6" s="663"/>
      <c r="K6" s="663"/>
      <c r="L6" s="663"/>
      <c r="M6" s="663"/>
      <c r="N6" s="663"/>
    </row>
    <row r="8" spans="1:16" ht="16.5" customHeight="1" x14ac:dyDescent="0.25">
      <c r="C8" s="242" t="s">
        <v>24</v>
      </c>
      <c r="D8" s="785" t="str">
        <f>Translations!$B$193</f>
        <v>Metoder på anläggningsnivå</v>
      </c>
      <c r="E8" s="785"/>
      <c r="F8" s="785"/>
      <c r="G8" s="785"/>
      <c r="H8" s="785"/>
      <c r="I8" s="785"/>
      <c r="J8" s="785"/>
      <c r="K8" s="785"/>
      <c r="L8" s="785"/>
      <c r="M8" s="785"/>
      <c r="N8" s="785"/>
    </row>
    <row r="9" spans="1:16" ht="12.75" customHeight="1" x14ac:dyDescent="0.25"/>
    <row r="10" spans="1:16" ht="30" customHeight="1" x14ac:dyDescent="0.25">
      <c r="D10" s="681" t="str">
        <f>Translations!$B$196</f>
        <v>Posterna i detta avsnitt är endast relevanta om anläggningen har mer än en delanläggning OCH om fysiska enheter kan användas av mer än en delanläggning. Om så inte är fallet, var god gå vidare till avsnitt II nedan.</v>
      </c>
      <c r="E10" s="681"/>
      <c r="F10" s="681"/>
      <c r="G10" s="681"/>
      <c r="H10" s="681"/>
      <c r="I10" s="681"/>
      <c r="J10" s="681"/>
      <c r="K10" s="681"/>
      <c r="L10" s="681"/>
      <c r="M10" s="681"/>
      <c r="N10" s="681"/>
    </row>
    <row r="11" spans="1:16" ht="5.0999999999999996" customHeight="1" x14ac:dyDescent="0.25"/>
    <row r="12" spans="1:16" ht="14.4" customHeight="1" x14ac:dyDescent="0.25">
      <c r="D12" s="524" t="s">
        <v>25</v>
      </c>
      <c r="E12" s="744" t="str">
        <f>Translations!$B$197</f>
        <v>Fysiska delar av anläggningarna som används för mer än en delanläggning</v>
      </c>
      <c r="F12" s="744"/>
      <c r="G12" s="744"/>
      <c r="H12" s="744"/>
      <c r="I12" s="744"/>
      <c r="J12" s="744"/>
      <c r="K12" s="744"/>
      <c r="L12" s="744"/>
      <c r="M12" s="744"/>
      <c r="N12" s="744"/>
    </row>
    <row r="13" spans="1:16" ht="25.5" customHeight="1" x14ac:dyDescent="0.25">
      <c r="E13" s="711" t="str">
        <f>Translations!$B$198</f>
        <v>Var god ange alla fysiska enheter av anläggningar och enheter som kan användas för mer än en delanläggning, inklusive värmesystem, ångpannor och kraftvärmeenheter osv. i enlighet med avsnitt 2 b i bilaga VI till FAR.</v>
      </c>
      <c r="F13" s="712"/>
      <c r="G13" s="712"/>
      <c r="H13" s="712"/>
      <c r="I13" s="712"/>
      <c r="J13" s="712"/>
      <c r="K13" s="712"/>
      <c r="L13" s="712"/>
      <c r="M13" s="712"/>
      <c r="N13" s="712"/>
    </row>
    <row r="14" spans="1:16" ht="12.75" customHeight="1" x14ac:dyDescent="0.25">
      <c r="E14" s="711" t="str">
        <f>Translations!$B$199</f>
        <v>För varje del eller enhet, var god välj alla relevanta delanläggningar i nedrullningslistan som innehåller alla delanläggningar som valts i avsnitt C.I.</v>
      </c>
      <c r="F14" s="712"/>
      <c r="G14" s="712"/>
      <c r="H14" s="712"/>
      <c r="I14" s="712"/>
      <c r="J14" s="712"/>
      <c r="K14" s="712"/>
      <c r="L14" s="712"/>
      <c r="M14" s="712"/>
      <c r="N14" s="712"/>
    </row>
    <row r="15" spans="1:16" ht="12.75" customHeight="1" x14ac:dyDescent="0.25">
      <c r="E15" s="711" t="str">
        <f>Translations!$B$200</f>
        <v>Enheter som endast kan användas för en delanläggning bör inte anges här utan beskrivas mer ingående i avsnitt a för relevant delanläggning i bladen F och G.</v>
      </c>
      <c r="F15" s="712"/>
      <c r="G15" s="712"/>
      <c r="H15" s="712"/>
      <c r="I15" s="712"/>
      <c r="J15" s="712"/>
      <c r="K15" s="712"/>
      <c r="L15" s="712"/>
      <c r="M15" s="712"/>
      <c r="N15" s="712"/>
    </row>
    <row r="16" spans="1:16" ht="25.5" customHeight="1" x14ac:dyDescent="0.25">
      <c r="E16" s="711" t="str">
        <f>Translations!$B$201</f>
        <v>Om till exempel en värmepanna producerar mätbar värme som används av två delanläggningar med produktriktmärke, bör värmepannan anges nedan och båda delanläggningarna väljas i nedrullningslistan. Om värmen enbart används av en av de två delanläggningarna måste inget fyllas i här utan i blad F.I a.</v>
      </c>
      <c r="F16" s="712"/>
      <c r="G16" s="712"/>
      <c r="H16" s="712"/>
      <c r="I16" s="712"/>
      <c r="J16" s="712"/>
      <c r="K16" s="712"/>
      <c r="L16" s="712"/>
      <c r="M16" s="712"/>
      <c r="N16" s="712"/>
    </row>
    <row r="17" spans="5:14" ht="5.0999999999999996" customHeight="1" x14ac:dyDescent="0.25"/>
    <row r="18" spans="5:14" ht="12.75" customHeight="1" x14ac:dyDescent="0.25">
      <c r="E18" s="833" t="str">
        <f>Translations!$B$202</f>
        <v>Beteckning</v>
      </c>
      <c r="F18" s="836" t="str">
        <f>Translations!$B$203</f>
        <v>Fysisk del av anläggningen eller enheten</v>
      </c>
      <c r="G18" s="837"/>
      <c r="H18" s="837"/>
      <c r="I18" s="838"/>
      <c r="J18" s="835" t="str">
        <f>Translations!$B$204</f>
        <v>Relevanta delanläggningar</v>
      </c>
      <c r="K18" s="835"/>
      <c r="L18" s="835"/>
      <c r="M18" s="835"/>
      <c r="N18" s="835"/>
    </row>
    <row r="19" spans="5:14" ht="12.75" customHeight="1" x14ac:dyDescent="0.25">
      <c r="E19" s="834"/>
      <c r="F19" s="839"/>
      <c r="G19" s="840"/>
      <c r="H19" s="840"/>
      <c r="I19" s="841"/>
      <c r="J19" s="528">
        <v>1</v>
      </c>
      <c r="K19" s="528">
        <v>2</v>
      </c>
      <c r="L19" s="528">
        <v>3</v>
      </c>
      <c r="M19" s="528">
        <v>4</v>
      </c>
      <c r="N19" s="528">
        <v>5</v>
      </c>
    </row>
    <row r="20" spans="5:14" ht="12.75" customHeight="1" x14ac:dyDescent="0.25">
      <c r="E20" s="157" t="s">
        <v>262</v>
      </c>
      <c r="F20" s="700"/>
      <c r="G20" s="700"/>
      <c r="H20" s="700"/>
      <c r="I20" s="700"/>
      <c r="J20" s="261"/>
      <c r="K20" s="261"/>
      <c r="L20" s="261"/>
      <c r="M20" s="261"/>
      <c r="N20" s="261"/>
    </row>
    <row r="21" spans="5:14" ht="12.75" customHeight="1" x14ac:dyDescent="0.25">
      <c r="E21" s="157" t="s">
        <v>263</v>
      </c>
      <c r="F21" s="700"/>
      <c r="G21" s="700"/>
      <c r="H21" s="700"/>
      <c r="I21" s="700"/>
      <c r="J21" s="261"/>
      <c r="K21" s="261"/>
      <c r="L21" s="261"/>
      <c r="M21" s="261"/>
      <c r="N21" s="261"/>
    </row>
    <row r="22" spans="5:14" ht="12.75" customHeight="1" x14ac:dyDescent="0.25">
      <c r="E22" s="157" t="s">
        <v>264</v>
      </c>
      <c r="F22" s="700"/>
      <c r="G22" s="700"/>
      <c r="H22" s="700"/>
      <c r="I22" s="700"/>
      <c r="J22" s="261"/>
      <c r="K22" s="261"/>
      <c r="L22" s="261"/>
      <c r="M22" s="261"/>
      <c r="N22" s="261"/>
    </row>
    <row r="23" spans="5:14" ht="12.75" customHeight="1" x14ac:dyDescent="0.25">
      <c r="E23" s="157" t="s">
        <v>265</v>
      </c>
      <c r="F23" s="700"/>
      <c r="G23" s="700"/>
      <c r="H23" s="700"/>
      <c r="I23" s="700"/>
      <c r="J23" s="261"/>
      <c r="K23" s="261"/>
      <c r="L23" s="261"/>
      <c r="M23" s="261"/>
      <c r="N23" s="261"/>
    </row>
    <row r="24" spans="5:14" ht="12.75" customHeight="1" x14ac:dyDescent="0.25">
      <c r="E24" s="157" t="s">
        <v>266</v>
      </c>
      <c r="F24" s="700"/>
      <c r="G24" s="700"/>
      <c r="H24" s="700"/>
      <c r="I24" s="700"/>
      <c r="J24" s="261"/>
      <c r="K24" s="261"/>
      <c r="L24" s="261"/>
      <c r="M24" s="261"/>
      <c r="N24" s="261"/>
    </row>
    <row r="25" spans="5:14" ht="12.75" customHeight="1" x14ac:dyDescent="0.25">
      <c r="E25" s="157" t="s">
        <v>267</v>
      </c>
      <c r="F25" s="700"/>
      <c r="G25" s="700"/>
      <c r="H25" s="700"/>
      <c r="I25" s="700"/>
      <c r="J25" s="261"/>
      <c r="K25" s="261"/>
      <c r="L25" s="261"/>
      <c r="M25" s="261"/>
      <c r="N25" s="261"/>
    </row>
    <row r="26" spans="5:14" ht="12.75" customHeight="1" x14ac:dyDescent="0.25">
      <c r="E26" s="157" t="s">
        <v>268</v>
      </c>
      <c r="F26" s="700"/>
      <c r="G26" s="700"/>
      <c r="H26" s="700"/>
      <c r="I26" s="700"/>
      <c r="J26" s="261"/>
      <c r="K26" s="261"/>
      <c r="L26" s="261"/>
      <c r="M26" s="261"/>
      <c r="N26" s="261"/>
    </row>
    <row r="27" spans="5:14" ht="12.75" customHeight="1" x14ac:dyDescent="0.25">
      <c r="E27" s="157" t="s">
        <v>269</v>
      </c>
      <c r="F27" s="700"/>
      <c r="G27" s="700"/>
      <c r="H27" s="700"/>
      <c r="I27" s="700"/>
      <c r="J27" s="261"/>
      <c r="K27" s="261"/>
      <c r="L27" s="261"/>
      <c r="M27" s="261"/>
      <c r="N27" s="261"/>
    </row>
    <row r="28" spans="5:14" ht="12.75" customHeight="1" x14ac:dyDescent="0.25">
      <c r="E28" s="157" t="s">
        <v>270</v>
      </c>
      <c r="F28" s="700"/>
      <c r="G28" s="700"/>
      <c r="H28" s="700"/>
      <c r="I28" s="700"/>
      <c r="J28" s="261"/>
      <c r="K28" s="261"/>
      <c r="L28" s="261"/>
      <c r="M28" s="261"/>
      <c r="N28" s="261"/>
    </row>
    <row r="29" spans="5:14" ht="12.75" customHeight="1" x14ac:dyDescent="0.25">
      <c r="E29" s="157" t="s">
        <v>271</v>
      </c>
      <c r="F29" s="700"/>
      <c r="G29" s="700"/>
      <c r="H29" s="700"/>
      <c r="I29" s="700"/>
      <c r="J29" s="261"/>
      <c r="K29" s="261"/>
      <c r="L29" s="261"/>
      <c r="M29" s="261"/>
      <c r="N29" s="261"/>
    </row>
    <row r="30" spans="5:14" ht="12.75" customHeight="1" x14ac:dyDescent="0.25">
      <c r="E30" s="157" t="s">
        <v>272</v>
      </c>
      <c r="F30" s="700"/>
      <c r="G30" s="700"/>
      <c r="H30" s="700"/>
      <c r="I30" s="700"/>
      <c r="J30" s="261"/>
      <c r="K30" s="261"/>
      <c r="L30" s="261"/>
      <c r="M30" s="261"/>
      <c r="N30" s="261"/>
    </row>
    <row r="31" spans="5:14" ht="12.75" customHeight="1" x14ac:dyDescent="0.25">
      <c r="E31" s="157" t="s">
        <v>273</v>
      </c>
      <c r="F31" s="700"/>
      <c r="G31" s="700"/>
      <c r="H31" s="700"/>
      <c r="I31" s="700"/>
      <c r="J31" s="261"/>
      <c r="K31" s="261"/>
      <c r="L31" s="261"/>
      <c r="M31" s="261"/>
      <c r="N31" s="261"/>
    </row>
    <row r="32" spans="5:14" ht="12.75" customHeight="1" x14ac:dyDescent="0.25">
      <c r="E32" s="157" t="s">
        <v>274</v>
      </c>
      <c r="F32" s="700"/>
      <c r="G32" s="700"/>
      <c r="H32" s="700"/>
      <c r="I32" s="700"/>
      <c r="J32" s="261"/>
      <c r="K32" s="261"/>
      <c r="L32" s="261"/>
      <c r="M32" s="261"/>
      <c r="N32" s="261"/>
    </row>
    <row r="33" spans="3:14" ht="12.75" customHeight="1" x14ac:dyDescent="0.25">
      <c r="E33" s="157" t="s">
        <v>275</v>
      </c>
      <c r="F33" s="700"/>
      <c r="G33" s="700"/>
      <c r="H33" s="700"/>
      <c r="I33" s="700"/>
      <c r="J33" s="261"/>
      <c r="K33" s="261"/>
      <c r="L33" s="261"/>
      <c r="M33" s="261"/>
      <c r="N33" s="261"/>
    </row>
    <row r="34" spans="3:14" ht="12.75" customHeight="1" x14ac:dyDescent="0.25">
      <c r="E34" s="157" t="s">
        <v>276</v>
      </c>
      <c r="F34" s="700"/>
      <c r="G34" s="700"/>
      <c r="H34" s="700"/>
      <c r="I34" s="700"/>
      <c r="J34" s="261"/>
      <c r="K34" s="261"/>
      <c r="L34" s="261"/>
      <c r="M34" s="261"/>
      <c r="N34" s="261"/>
    </row>
    <row r="35" spans="3:14" ht="5.0999999999999996" customHeight="1" x14ac:dyDescent="0.25"/>
    <row r="36" spans="3:14" ht="12.75" customHeight="1" x14ac:dyDescent="0.25">
      <c r="D36" s="524" t="s">
        <v>26</v>
      </c>
      <c r="E36" s="744" t="str">
        <f>Translations!$B$205</f>
        <v>Metoder för att fördela delar av anläggningar och deras utsläpp på de respektive delanläggningarna:</v>
      </c>
      <c r="F36" s="744"/>
      <c r="G36" s="744"/>
      <c r="H36" s="744"/>
      <c r="I36" s="744"/>
      <c r="J36" s="744"/>
      <c r="K36" s="744"/>
      <c r="L36" s="744"/>
      <c r="M36" s="744"/>
      <c r="N36" s="744"/>
    </row>
    <row r="37" spans="3:14" ht="25.5" customHeight="1" x14ac:dyDescent="0.25">
      <c r="D37" s="25"/>
      <c r="E37" s="711" t="str">
        <f>Translations!$B$206</f>
        <v>Var god ge en beskrivning för varje delanläggning som angetts i punkt a ovan av de metoder som används för att fördela delar av anläggningar och deras utsläpp på de respektive delanläggningarna, i enlighet med avsnitt 2 d i bilaga VI till FAR.</v>
      </c>
      <c r="F37" s="711"/>
      <c r="G37" s="711"/>
      <c r="H37" s="711"/>
      <c r="I37" s="711"/>
      <c r="J37" s="711"/>
      <c r="K37" s="711"/>
      <c r="L37" s="711"/>
      <c r="M37" s="711"/>
      <c r="N37" s="711"/>
    </row>
    <row r="38" spans="3:14" ht="12.75" customHeight="1" x14ac:dyDescent="0.25">
      <c r="D38" s="25"/>
      <c r="E38" s="711" t="str">
        <f>Translations!$B$207</f>
        <v>Vid denna beskrivning bör särskild hänsyn tas till bestämmelserna i avsnitt 3.2.1 i bilaga VII till FAR.</v>
      </c>
      <c r="F38" s="711"/>
      <c r="G38" s="711"/>
      <c r="H38" s="711"/>
      <c r="I38" s="711"/>
      <c r="J38" s="711"/>
      <c r="K38" s="711"/>
      <c r="L38" s="711"/>
      <c r="M38" s="711"/>
      <c r="N38" s="711"/>
    </row>
    <row r="39" spans="3:14" ht="12.75" customHeight="1" x14ac:dyDescent="0.25">
      <c r="D39" s="25"/>
      <c r="E39" s="711" t="str">
        <f>Translations!$B$208</f>
        <v>Om relevanta metoder anges tillräckligt utförligt i punkt a i bladen F och G för alla relevanta delanläggningar, var god ange detta här.</v>
      </c>
      <c r="F39" s="711"/>
      <c r="G39" s="711"/>
      <c r="H39" s="711"/>
      <c r="I39" s="711"/>
      <c r="J39" s="711"/>
      <c r="K39" s="711"/>
      <c r="L39" s="711"/>
      <c r="M39" s="711"/>
      <c r="N39" s="711"/>
    </row>
    <row r="40" spans="3:14" ht="12.75" customHeight="1" x14ac:dyDescent="0.25">
      <c r="E40" s="711" t="str">
        <f>Translations!$B$209</f>
        <v>Om denna information ges i externa filer, var god hänvisa till dessa nedan.</v>
      </c>
      <c r="F40" s="711"/>
      <c r="G40" s="711"/>
      <c r="H40" s="711"/>
      <c r="I40" s="711"/>
      <c r="J40" s="711"/>
      <c r="K40" s="711"/>
      <c r="L40" s="711"/>
      <c r="M40" s="711"/>
      <c r="N40" s="711"/>
    </row>
    <row r="41" spans="3:14" ht="25.5" customHeight="1" x14ac:dyDescent="0.25">
      <c r="D41" s="25"/>
      <c r="E41" s="842"/>
      <c r="F41" s="843"/>
      <c r="G41" s="843"/>
      <c r="H41" s="843"/>
      <c r="I41" s="843"/>
      <c r="J41" s="843"/>
      <c r="K41" s="843"/>
      <c r="L41" s="843"/>
      <c r="M41" s="843"/>
      <c r="N41" s="844"/>
    </row>
    <row r="42" spans="3:14" ht="25.5" customHeight="1" x14ac:dyDescent="0.25">
      <c r="D42" s="25"/>
      <c r="E42" s="848"/>
      <c r="F42" s="849"/>
      <c r="G42" s="849"/>
      <c r="H42" s="849"/>
      <c r="I42" s="849"/>
      <c r="J42" s="849"/>
      <c r="K42" s="849"/>
      <c r="L42" s="849"/>
      <c r="M42" s="849"/>
      <c r="N42" s="850"/>
    </row>
    <row r="43" spans="3:14" ht="25.5" customHeight="1" x14ac:dyDescent="0.25">
      <c r="D43" s="25"/>
      <c r="E43" s="851"/>
      <c r="F43" s="852"/>
      <c r="G43" s="852"/>
      <c r="H43" s="852"/>
      <c r="I43" s="852"/>
      <c r="J43" s="852"/>
      <c r="K43" s="852"/>
      <c r="L43" s="852"/>
      <c r="M43" s="852"/>
      <c r="N43" s="853"/>
    </row>
    <row r="44" spans="3:14" ht="5.0999999999999996" customHeight="1" x14ac:dyDescent="0.25">
      <c r="D44" s="25"/>
      <c r="E44" s="520"/>
      <c r="F44" s="520"/>
      <c r="G44" s="520"/>
      <c r="H44" s="520"/>
      <c r="I44" s="520"/>
      <c r="J44" s="520"/>
      <c r="K44" s="520"/>
      <c r="L44" s="520"/>
      <c r="M44" s="520"/>
      <c r="N44" s="520"/>
    </row>
    <row r="45" spans="3:14" ht="12.75" customHeight="1" x14ac:dyDescent="0.25">
      <c r="E45" s="846" t="str">
        <f>Translations!$B$210</f>
        <v>Hänvisning till externa filer, i förekommande fall</v>
      </c>
      <c r="F45" s="846"/>
      <c r="G45" s="846"/>
      <c r="H45" s="846"/>
      <c r="I45" s="846"/>
      <c r="J45" s="847"/>
      <c r="K45" s="845"/>
      <c r="L45" s="845"/>
      <c r="M45" s="845"/>
      <c r="N45" s="845"/>
    </row>
    <row r="46" spans="3:14" ht="5.0999999999999996" customHeight="1" x14ac:dyDescent="0.25"/>
    <row r="47" spans="3:14" ht="12.75" customHeight="1" x14ac:dyDescent="0.25">
      <c r="D47" s="524" t="s">
        <v>27</v>
      </c>
      <c r="E47" s="744" t="str">
        <f>Translations!$B$211</f>
        <v>Metod som används för att se till att dataluckor och dubbelräkning undviks</v>
      </c>
      <c r="F47" s="744"/>
      <c r="G47" s="744"/>
      <c r="H47" s="744"/>
      <c r="I47" s="744"/>
      <c r="J47" s="744"/>
      <c r="K47" s="744"/>
      <c r="L47" s="744"/>
      <c r="M47" s="744"/>
      <c r="N47" s="744"/>
    </row>
    <row r="48" spans="3:14" ht="25.5" customHeight="1" x14ac:dyDescent="0.25">
      <c r="C48" s="20"/>
      <c r="D48" s="25"/>
      <c r="E48" s="711" t="str">
        <f>Translations!$B$212</f>
        <v>Vad god ange hur ni ser till att undvika dataluckor eller dubbelräkning i enlighet med avsnitt 3 b i bilaga VI till FAR och med beaktande av bestämmelserna i artikel 10.5 i FAR.</v>
      </c>
      <c r="F48" s="712"/>
      <c r="G48" s="712"/>
      <c r="H48" s="712"/>
      <c r="I48" s="712"/>
      <c r="J48" s="712"/>
      <c r="K48" s="712"/>
      <c r="L48" s="712"/>
      <c r="M48" s="712"/>
      <c r="N48" s="712"/>
    </row>
    <row r="49" spans="1:16" ht="38.85" customHeight="1" x14ac:dyDescent="0.25">
      <c r="C49" s="20"/>
      <c r="D49" s="25"/>
      <c r="E49" s="858" t="str">
        <f>Translations!$B$213</f>
        <v>Om mer än en delanläggning är relevant för er anläggning, och om utsläppen från en bränsle-/materialmängd anges separat för varje delanläggning i bladen F eller G, var god jämför utsläppen i den årliga utsläppsrapporten med summan av utsläppen från respektive delanläggning. Om avvikelser uppstår, var god ange vilken metod som används för att korrigera uppgifterna i enlighet med avsnitt 3.2.2 i bilaga VII till FAR.</v>
      </c>
      <c r="F49" s="859"/>
      <c r="G49" s="859"/>
      <c r="H49" s="859"/>
      <c r="I49" s="859"/>
      <c r="J49" s="859"/>
      <c r="K49" s="859"/>
      <c r="L49" s="859"/>
      <c r="M49" s="859"/>
      <c r="N49" s="859"/>
    </row>
    <row r="50" spans="1:16" ht="42" customHeight="1" x14ac:dyDescent="0.25">
      <c r="E50" s="761"/>
      <c r="F50" s="762"/>
      <c r="G50" s="762"/>
      <c r="H50" s="762"/>
      <c r="I50" s="762"/>
      <c r="J50" s="762"/>
      <c r="K50" s="762"/>
      <c r="L50" s="762"/>
      <c r="M50" s="762"/>
      <c r="N50" s="763"/>
    </row>
    <row r="51" spans="1:16" ht="5.0999999999999996" customHeight="1" x14ac:dyDescent="0.25">
      <c r="D51" s="25"/>
      <c r="E51" s="520"/>
      <c r="F51" s="520"/>
      <c r="G51" s="520"/>
      <c r="H51" s="520"/>
      <c r="I51" s="520"/>
      <c r="J51" s="520"/>
      <c r="K51" s="520"/>
      <c r="L51" s="520"/>
      <c r="M51" s="520"/>
      <c r="N51" s="520"/>
    </row>
    <row r="52" spans="1:16" ht="12.75" customHeight="1" x14ac:dyDescent="0.25">
      <c r="E52" s="846" t="str">
        <f>Translations!$B$210</f>
        <v>Hänvisning till externa filer, i förekommande fall</v>
      </c>
      <c r="F52" s="846"/>
      <c r="G52" s="846"/>
      <c r="H52" s="846"/>
      <c r="I52" s="846"/>
      <c r="J52" s="847"/>
      <c r="K52" s="845"/>
      <c r="L52" s="845"/>
      <c r="M52" s="845"/>
      <c r="N52" s="845"/>
    </row>
    <row r="53" spans="1:16" ht="12.75" customHeight="1" x14ac:dyDescent="0.25"/>
    <row r="54" spans="1:16" ht="16.5" customHeight="1" x14ac:dyDescent="0.25">
      <c r="C54" s="242" t="s">
        <v>102</v>
      </c>
      <c r="D54" s="785" t="str">
        <f>Translations!$B$194</f>
        <v>Förfaranden</v>
      </c>
      <c r="E54" s="785"/>
      <c r="F54" s="785"/>
      <c r="G54" s="785"/>
      <c r="H54" s="785"/>
      <c r="I54" s="785"/>
      <c r="J54" s="785"/>
      <c r="K54" s="785"/>
      <c r="L54" s="785"/>
      <c r="M54" s="785"/>
      <c r="N54" s="785"/>
    </row>
    <row r="55" spans="1:16" ht="12.75" customHeight="1" x14ac:dyDescent="0.25"/>
    <row r="56" spans="1:16" ht="12.75" customHeight="1" x14ac:dyDescent="0.25">
      <c r="D56" s="681" t="str">
        <f>Translations!$B$214</f>
        <v>Detta avsnitt avser de förfaranden som krävs enligt avsnitt 1 f–h i bilaga VI till FAR.</v>
      </c>
      <c r="E56" s="681"/>
      <c r="F56" s="681"/>
      <c r="G56" s="681"/>
      <c r="H56" s="681"/>
      <c r="I56" s="681"/>
      <c r="J56" s="681"/>
      <c r="K56" s="681"/>
      <c r="L56" s="681"/>
      <c r="M56" s="681"/>
      <c r="N56" s="681"/>
    </row>
    <row r="57" spans="1:16" ht="12.75" customHeight="1" x14ac:dyDescent="0.25">
      <c r="D57" s="860" t="str">
        <f>Translations!$B$215</f>
        <v>I förekommande fall och där så är möjligt, var god hänvisa till relevanta förfaranden i övervakningsplanen enligt M&amp;R-förordningen och inkludera dem i den.</v>
      </c>
      <c r="E57" s="860"/>
      <c r="F57" s="860"/>
      <c r="G57" s="860"/>
      <c r="H57" s="860"/>
      <c r="I57" s="860"/>
      <c r="J57" s="860"/>
      <c r="K57" s="860"/>
      <c r="L57" s="860"/>
      <c r="M57" s="860"/>
      <c r="N57" s="860"/>
    </row>
    <row r="58" spans="1:16" ht="5.0999999999999996" customHeight="1" x14ac:dyDescent="0.25"/>
    <row r="59" spans="1:16" ht="30" customHeight="1" x14ac:dyDescent="0.25">
      <c r="C59" s="14"/>
      <c r="D59" s="13" t="s">
        <v>25</v>
      </c>
      <c r="E59" s="825" t="str">
        <f>Translations!$B$216</f>
        <v>Var god ge en hänvisning till förfarandet för hantering av ansvarsfördelningen med avseende på övervakning och rapportering inom anläggningen, och för hantering av den ansvariga personalens kompetens</v>
      </c>
      <c r="F59" s="825"/>
      <c r="G59" s="825"/>
      <c r="H59" s="825"/>
      <c r="I59" s="825"/>
      <c r="J59" s="825"/>
      <c r="K59" s="825"/>
      <c r="L59" s="825"/>
      <c r="M59" s="825"/>
      <c r="N59" s="825"/>
    </row>
    <row r="60" spans="1:16" ht="12.75" customHeight="1" x14ac:dyDescent="0.25">
      <c r="C60" s="14"/>
      <c r="D60" s="9"/>
      <c r="E60" s="656" t="str">
        <f>Translations!$B$217</f>
        <v>Ni kan hänvisa till en bifogad dokumentfil (var god ange filens exakta namn här, i sådana fall), om beskrivningen inte får plats i det angivna utrymmet.</v>
      </c>
      <c r="F60" s="656"/>
      <c r="G60" s="656"/>
      <c r="H60" s="656"/>
      <c r="I60" s="656"/>
      <c r="J60" s="656"/>
      <c r="K60" s="656"/>
      <c r="L60" s="656"/>
      <c r="M60" s="656"/>
      <c r="N60" s="656"/>
    </row>
    <row r="61" spans="1:16" s="20" customFormat="1" ht="12.75" customHeight="1" x14ac:dyDescent="0.25">
      <c r="A61" s="245"/>
      <c r="B61" s="36"/>
      <c r="C61" s="36"/>
      <c r="D61" s="36"/>
      <c r="E61" s="826" t="str">
        <f>Translations!$B$218</f>
        <v>Förfarandets benämning</v>
      </c>
      <c r="F61" s="827"/>
      <c r="G61" s="854"/>
      <c r="H61" s="855"/>
      <c r="I61" s="855"/>
      <c r="J61" s="855"/>
      <c r="K61" s="855"/>
      <c r="L61" s="855"/>
      <c r="M61" s="855"/>
      <c r="N61" s="855"/>
      <c r="O61" s="36"/>
      <c r="P61" s="245"/>
    </row>
    <row r="62" spans="1:16" s="20" customFormat="1" ht="12.75" customHeight="1" x14ac:dyDescent="0.25">
      <c r="A62" s="245"/>
      <c r="B62" s="36"/>
      <c r="C62" s="36"/>
      <c r="D62" s="36"/>
      <c r="E62" s="814" t="str">
        <f>Translations!$B$219</f>
        <v>Referens för förfarandet</v>
      </c>
      <c r="F62" s="815"/>
      <c r="G62" s="856"/>
      <c r="H62" s="857"/>
      <c r="I62" s="857"/>
      <c r="J62" s="857"/>
      <c r="K62" s="857"/>
      <c r="L62" s="857"/>
      <c r="M62" s="857"/>
      <c r="N62" s="857"/>
      <c r="O62" s="36"/>
      <c r="P62" s="245"/>
    </row>
    <row r="63" spans="1:16" s="20" customFormat="1" ht="50.1" customHeight="1" x14ac:dyDescent="0.25">
      <c r="A63" s="245"/>
      <c r="B63" s="36"/>
      <c r="C63" s="36"/>
      <c r="D63" s="36"/>
      <c r="E63" s="814" t="str">
        <f>Translations!$B$220</f>
        <v>Diagramreferens, om tillämpligt</v>
      </c>
      <c r="F63" s="815"/>
      <c r="G63" s="830"/>
      <c r="H63" s="831"/>
      <c r="I63" s="831"/>
      <c r="J63" s="831"/>
      <c r="K63" s="831"/>
      <c r="L63" s="831"/>
      <c r="M63" s="831"/>
      <c r="N63" s="831"/>
      <c r="O63" s="36"/>
      <c r="P63" s="245"/>
    </row>
    <row r="64" spans="1:16" s="20" customFormat="1" ht="50.1" customHeight="1" x14ac:dyDescent="0.25">
      <c r="A64" s="245"/>
      <c r="B64" s="36"/>
      <c r="C64" s="36"/>
      <c r="D64" s="36"/>
      <c r="E64" s="814" t="str">
        <f>Translations!$B$221</f>
        <v xml:space="preserve">Kortfattad beskrivning av förfarandet    </v>
      </c>
      <c r="F64" s="815"/>
      <c r="G64" s="816"/>
      <c r="H64" s="817"/>
      <c r="I64" s="817"/>
      <c r="J64" s="817"/>
      <c r="K64" s="817"/>
      <c r="L64" s="817"/>
      <c r="M64" s="817"/>
      <c r="N64" s="818"/>
      <c r="O64" s="36"/>
      <c r="P64" s="245"/>
    </row>
    <row r="65" spans="1:16" s="20" customFormat="1" ht="25.5" customHeight="1" x14ac:dyDescent="0.25">
      <c r="A65" s="245"/>
      <c r="B65" s="36"/>
      <c r="C65" s="36"/>
      <c r="D65" s="36"/>
      <c r="E65" s="814" t="str">
        <f>Translations!$B$222</f>
        <v>Ansvarig tjänsteman eller avdelning</v>
      </c>
      <c r="F65" s="815"/>
      <c r="G65" s="816"/>
      <c r="H65" s="817"/>
      <c r="I65" s="817"/>
      <c r="J65" s="817"/>
      <c r="K65" s="817"/>
      <c r="L65" s="817"/>
      <c r="M65" s="817"/>
      <c r="N65" s="818"/>
      <c r="O65" s="36"/>
      <c r="P65" s="245"/>
    </row>
    <row r="66" spans="1:16" s="20" customFormat="1" ht="12.75" customHeight="1" x14ac:dyDescent="0.25">
      <c r="A66" s="245"/>
      <c r="B66" s="36"/>
      <c r="C66" s="36"/>
      <c r="D66" s="36"/>
      <c r="E66" s="819" t="str">
        <f>Translations!$B$223</f>
        <v>Plats där dokumentationen sparas</v>
      </c>
      <c r="F66" s="820"/>
      <c r="G66" s="816"/>
      <c r="H66" s="817"/>
      <c r="I66" s="817"/>
      <c r="J66" s="817"/>
      <c r="K66" s="817"/>
      <c r="L66" s="817"/>
      <c r="M66" s="817"/>
      <c r="N66" s="818"/>
      <c r="O66" s="36"/>
      <c r="P66" s="245"/>
    </row>
    <row r="67" spans="1:16" s="20" customFormat="1" ht="25.5" customHeight="1" x14ac:dyDescent="0.25">
      <c r="A67" s="245"/>
      <c r="B67" s="36"/>
      <c r="C67" s="36"/>
      <c r="D67" s="36"/>
      <c r="E67" s="819" t="str">
        <f>Translations!$B$224</f>
        <v>Namn på använt datorsystem, om tillämpligt</v>
      </c>
      <c r="F67" s="820"/>
      <c r="G67" s="816"/>
      <c r="H67" s="817"/>
      <c r="I67" s="817"/>
      <c r="J67" s="817"/>
      <c r="K67" s="817"/>
      <c r="L67" s="817"/>
      <c r="M67" s="817"/>
      <c r="N67" s="818"/>
      <c r="O67" s="36"/>
      <c r="P67" s="245"/>
    </row>
    <row r="68" spans="1:16" s="20" customFormat="1" ht="38.25" customHeight="1" x14ac:dyDescent="0.25">
      <c r="A68" s="245"/>
      <c r="B68" s="36"/>
      <c r="C68" s="36"/>
      <c r="D68" s="36"/>
      <c r="E68" s="821" t="str">
        <f>Translations!$B$225</f>
        <v>Förteckning över EN-standarder eller andra använda standarder, om tillämpligt</v>
      </c>
      <c r="F68" s="822"/>
      <c r="G68" s="823"/>
      <c r="H68" s="824"/>
      <c r="I68" s="824"/>
      <c r="J68" s="824"/>
      <c r="K68" s="824"/>
      <c r="L68" s="824"/>
      <c r="M68" s="824"/>
      <c r="N68" s="824"/>
      <c r="O68" s="36"/>
      <c r="P68" s="245"/>
    </row>
    <row r="69" spans="1:16" ht="12.75" customHeight="1" x14ac:dyDescent="0.25"/>
    <row r="70" spans="1:16" s="20" customFormat="1" ht="27" customHeight="1" x14ac:dyDescent="0.25">
      <c r="A70" s="245"/>
      <c r="B70" s="36"/>
      <c r="C70" s="36"/>
      <c r="D70" s="13" t="s">
        <v>26</v>
      </c>
      <c r="E70" s="825" t="str">
        <f>Translations!$B$226</f>
        <v>Var god ge en hänvisning till förfarandet för regelbunden utvärdering av att övervakningsmetodplanen är lämplig i enlighet med artikel 9.1</v>
      </c>
      <c r="F70" s="825"/>
      <c r="G70" s="825"/>
      <c r="H70" s="825"/>
      <c r="I70" s="825"/>
      <c r="J70" s="825"/>
      <c r="K70" s="825"/>
      <c r="L70" s="825"/>
      <c r="M70" s="825"/>
      <c r="N70" s="825"/>
      <c r="O70" s="36"/>
      <c r="P70" s="245"/>
    </row>
    <row r="71" spans="1:16" s="20" customFormat="1" ht="25.5" customHeight="1" x14ac:dyDescent="0.25">
      <c r="A71" s="245"/>
      <c r="B71" s="36"/>
      <c r="C71" s="36"/>
      <c r="D71" s="9"/>
      <c r="E71" s="656" t="str">
        <f>Translations!$B$227</f>
        <v>Förfarandet ska framför allt säkerställa att det finns övervakningsmetoder för samtliga dataposter som förtecknas i bilaga IV och som är relevanta vid anläggningen, och att de mest exakta tillgängliga datakällorna i enlighet med bilaga VII avsnitt 4 används.</v>
      </c>
      <c r="F71" s="656"/>
      <c r="G71" s="656"/>
      <c r="H71" s="656"/>
      <c r="I71" s="656"/>
      <c r="J71" s="656"/>
      <c r="K71" s="656"/>
      <c r="L71" s="656"/>
      <c r="M71" s="656"/>
      <c r="N71" s="656"/>
      <c r="P71" s="245"/>
    </row>
    <row r="72" spans="1:16" s="20" customFormat="1" ht="12.75" customHeight="1" x14ac:dyDescent="0.25">
      <c r="A72" s="245"/>
      <c r="B72" s="36"/>
      <c r="C72" s="36"/>
      <c r="D72" s="36"/>
      <c r="E72" s="656" t="str">
        <f>Translations!$B$217</f>
        <v>Ni kan hänvisa till en bifogad dokumentfil (var god ange filens exakta namn här, i sådana fall), om beskrivningen inte får plats i det angivna utrymmet.</v>
      </c>
      <c r="F72" s="656"/>
      <c r="G72" s="656"/>
      <c r="H72" s="656"/>
      <c r="I72" s="656"/>
      <c r="J72" s="656"/>
      <c r="K72" s="656"/>
      <c r="L72" s="656"/>
      <c r="M72" s="656"/>
      <c r="N72" s="656"/>
      <c r="O72" s="36"/>
      <c r="P72" s="245"/>
    </row>
    <row r="73" spans="1:16" s="20" customFormat="1" ht="12.75" customHeight="1" x14ac:dyDescent="0.25">
      <c r="A73" s="245"/>
      <c r="B73" s="36"/>
      <c r="C73" s="36"/>
      <c r="D73" s="36"/>
      <c r="E73" s="826" t="str">
        <f>Translations!$B$218</f>
        <v>Förfarandets benämning</v>
      </c>
      <c r="F73" s="827"/>
      <c r="G73" s="854"/>
      <c r="H73" s="855"/>
      <c r="I73" s="855"/>
      <c r="J73" s="855"/>
      <c r="K73" s="855"/>
      <c r="L73" s="855"/>
      <c r="M73" s="855"/>
      <c r="N73" s="855"/>
      <c r="O73" s="36"/>
      <c r="P73" s="245"/>
    </row>
    <row r="74" spans="1:16" s="20" customFormat="1" ht="12.75" customHeight="1" x14ac:dyDescent="0.25">
      <c r="A74" s="245"/>
      <c r="B74" s="36"/>
      <c r="C74" s="36"/>
      <c r="D74" s="36"/>
      <c r="E74" s="814" t="str">
        <f>Translations!$B$219</f>
        <v>Referens för förfarandet</v>
      </c>
      <c r="F74" s="815"/>
      <c r="G74" s="856"/>
      <c r="H74" s="857"/>
      <c r="I74" s="857"/>
      <c r="J74" s="857"/>
      <c r="K74" s="857"/>
      <c r="L74" s="857"/>
      <c r="M74" s="857"/>
      <c r="N74" s="857"/>
      <c r="O74" s="36"/>
      <c r="P74" s="245"/>
    </row>
    <row r="75" spans="1:16" s="20" customFormat="1" ht="50.1" customHeight="1" x14ac:dyDescent="0.25">
      <c r="A75" s="245"/>
      <c r="B75" s="36"/>
      <c r="C75" s="36"/>
      <c r="D75" s="36"/>
      <c r="E75" s="814" t="str">
        <f>Translations!$B$220</f>
        <v>Diagramreferens, om tillämpligt</v>
      </c>
      <c r="F75" s="815"/>
      <c r="G75" s="830"/>
      <c r="H75" s="831"/>
      <c r="I75" s="831"/>
      <c r="J75" s="831"/>
      <c r="K75" s="831"/>
      <c r="L75" s="831"/>
      <c r="M75" s="831"/>
      <c r="N75" s="831"/>
      <c r="O75" s="36"/>
      <c r="P75" s="245"/>
    </row>
    <row r="76" spans="1:16" s="20" customFormat="1" ht="50.1" customHeight="1" x14ac:dyDescent="0.25">
      <c r="A76" s="245"/>
      <c r="B76" s="36"/>
      <c r="C76" s="36"/>
      <c r="D76" s="36"/>
      <c r="E76" s="814" t="str">
        <f>Translations!$B$221</f>
        <v xml:space="preserve">Kortfattad beskrivning av förfarandet    </v>
      </c>
      <c r="F76" s="815"/>
      <c r="G76" s="816"/>
      <c r="H76" s="817"/>
      <c r="I76" s="817"/>
      <c r="J76" s="817"/>
      <c r="K76" s="817"/>
      <c r="L76" s="817"/>
      <c r="M76" s="817"/>
      <c r="N76" s="818"/>
      <c r="O76" s="36"/>
      <c r="P76" s="245"/>
    </row>
    <row r="77" spans="1:16" s="20" customFormat="1" ht="25.5" customHeight="1" x14ac:dyDescent="0.25">
      <c r="A77" s="245"/>
      <c r="B77" s="36"/>
      <c r="C77" s="36"/>
      <c r="D77" s="36"/>
      <c r="E77" s="814" t="str">
        <f>Translations!$B$222</f>
        <v>Ansvarig tjänsteman eller avdelning</v>
      </c>
      <c r="F77" s="815"/>
      <c r="G77" s="816"/>
      <c r="H77" s="817"/>
      <c r="I77" s="817"/>
      <c r="J77" s="817"/>
      <c r="K77" s="817"/>
      <c r="L77" s="817"/>
      <c r="M77" s="817"/>
      <c r="N77" s="818"/>
      <c r="O77" s="36"/>
      <c r="P77" s="245"/>
    </row>
    <row r="78" spans="1:16" s="20" customFormat="1" ht="12.75" customHeight="1" x14ac:dyDescent="0.25">
      <c r="A78" s="245"/>
      <c r="B78" s="36"/>
      <c r="C78" s="36"/>
      <c r="D78" s="36"/>
      <c r="E78" s="819" t="str">
        <f>Translations!$B$223</f>
        <v>Plats där dokumentationen sparas</v>
      </c>
      <c r="F78" s="820"/>
      <c r="G78" s="816"/>
      <c r="H78" s="817"/>
      <c r="I78" s="817"/>
      <c r="J78" s="817"/>
      <c r="K78" s="817"/>
      <c r="L78" s="817"/>
      <c r="M78" s="817"/>
      <c r="N78" s="818"/>
      <c r="O78" s="36"/>
      <c r="P78" s="245"/>
    </row>
    <row r="79" spans="1:16" s="20" customFormat="1" ht="25.5" customHeight="1" x14ac:dyDescent="0.25">
      <c r="A79" s="245"/>
      <c r="B79" s="36"/>
      <c r="C79" s="36"/>
      <c r="D79" s="36"/>
      <c r="E79" s="819" t="str">
        <f>Translations!$B$224</f>
        <v>Namn på använt datorsystem, om tillämpligt</v>
      </c>
      <c r="F79" s="820"/>
      <c r="G79" s="816"/>
      <c r="H79" s="817"/>
      <c r="I79" s="817"/>
      <c r="J79" s="817"/>
      <c r="K79" s="817"/>
      <c r="L79" s="817"/>
      <c r="M79" s="817"/>
      <c r="N79" s="818"/>
      <c r="O79" s="36"/>
      <c r="P79" s="245"/>
    </row>
    <row r="80" spans="1:16" s="20" customFormat="1" ht="38.25" customHeight="1" x14ac:dyDescent="0.25">
      <c r="A80" s="245"/>
      <c r="B80" s="36"/>
      <c r="C80" s="36"/>
      <c r="D80" s="36"/>
      <c r="E80" s="821" t="str">
        <f>Translations!$B$225</f>
        <v>Förteckning över EN-standarder eller andra använda standarder, om tillämpligt</v>
      </c>
      <c r="F80" s="822"/>
      <c r="G80" s="823"/>
      <c r="H80" s="824"/>
      <c r="I80" s="824"/>
      <c r="J80" s="824"/>
      <c r="K80" s="824"/>
      <c r="L80" s="824"/>
      <c r="M80" s="824"/>
      <c r="N80" s="824"/>
      <c r="O80" s="36"/>
      <c r="P80" s="245"/>
    </row>
    <row r="81" spans="1:16" ht="12.75" customHeight="1" x14ac:dyDescent="0.25"/>
    <row r="82" spans="1:16" s="20" customFormat="1" ht="29.25" customHeight="1" x14ac:dyDescent="0.25">
      <c r="A82" s="245"/>
      <c r="B82" s="36"/>
      <c r="C82" s="36"/>
      <c r="D82" s="13" t="s">
        <v>27</v>
      </c>
      <c r="E82" s="825" t="str">
        <f>Translations!$B$228</f>
        <v>Var god ge en hänvisning till det skriftliga förfarandet för dataflödesaktiviteter enligt artikel 11.2, inklusive diagram där så är lämpligt för förtydligande</v>
      </c>
      <c r="F82" s="825"/>
      <c r="G82" s="825"/>
      <c r="H82" s="825"/>
      <c r="I82" s="825"/>
      <c r="J82" s="825"/>
      <c r="K82" s="825"/>
      <c r="L82" s="825"/>
      <c r="M82" s="825"/>
      <c r="N82" s="825"/>
      <c r="O82" s="36"/>
      <c r="P82" s="245"/>
    </row>
    <row r="83" spans="1:16" s="20" customFormat="1" ht="12.75" customHeight="1" x14ac:dyDescent="0.25">
      <c r="A83" s="245"/>
      <c r="B83" s="36"/>
      <c r="C83" s="36"/>
      <c r="D83" s="9"/>
      <c r="E83" s="656" t="str">
        <f>Translations!$B$217</f>
        <v>Ni kan hänvisa till en bifogad dokumentfil (var god ange filens exakta namn här, i sådana fall), om beskrivningen inte får plats i det angivna utrymmet.</v>
      </c>
      <c r="F83" s="656"/>
      <c r="G83" s="656"/>
      <c r="H83" s="656"/>
      <c r="I83" s="656"/>
      <c r="J83" s="656"/>
      <c r="K83" s="656"/>
      <c r="L83" s="656"/>
      <c r="M83" s="656"/>
      <c r="N83" s="656"/>
      <c r="O83" s="36"/>
      <c r="P83" s="245"/>
    </row>
    <row r="84" spans="1:16" s="20" customFormat="1" ht="12.75" customHeight="1" x14ac:dyDescent="0.25">
      <c r="A84" s="245"/>
      <c r="B84" s="36"/>
      <c r="C84" s="36"/>
      <c r="D84" s="36"/>
      <c r="E84" s="826" t="str">
        <f>Translations!$B$218</f>
        <v>Förfarandets benämning</v>
      </c>
      <c r="F84" s="827"/>
      <c r="G84" s="854"/>
      <c r="H84" s="855"/>
      <c r="I84" s="855"/>
      <c r="J84" s="855"/>
      <c r="K84" s="855"/>
      <c r="L84" s="855"/>
      <c r="M84" s="855"/>
      <c r="N84" s="855"/>
      <c r="O84" s="36"/>
      <c r="P84" s="245"/>
    </row>
    <row r="85" spans="1:16" s="20" customFormat="1" ht="12.75" customHeight="1" x14ac:dyDescent="0.25">
      <c r="A85" s="245"/>
      <c r="B85" s="36"/>
      <c r="C85" s="36"/>
      <c r="D85" s="36"/>
      <c r="E85" s="814" t="str">
        <f>Translations!$B$219</f>
        <v>Referens för förfarandet</v>
      </c>
      <c r="F85" s="815"/>
      <c r="G85" s="856"/>
      <c r="H85" s="857"/>
      <c r="I85" s="857"/>
      <c r="J85" s="857"/>
      <c r="K85" s="857"/>
      <c r="L85" s="857"/>
      <c r="M85" s="857"/>
      <c r="N85" s="857"/>
      <c r="O85" s="36"/>
      <c r="P85" s="245"/>
    </row>
    <row r="86" spans="1:16" s="20" customFormat="1" ht="50.1" customHeight="1" x14ac:dyDescent="0.25">
      <c r="A86" s="245"/>
      <c r="B86" s="36"/>
      <c r="C86" s="36"/>
      <c r="D86" s="36"/>
      <c r="E86" s="814" t="str">
        <f>Translations!$B$220</f>
        <v>Diagramreferens, om tillämpligt</v>
      </c>
      <c r="F86" s="815"/>
      <c r="G86" s="830"/>
      <c r="H86" s="831"/>
      <c r="I86" s="831"/>
      <c r="J86" s="831"/>
      <c r="K86" s="831"/>
      <c r="L86" s="831"/>
      <c r="M86" s="831"/>
      <c r="N86" s="831"/>
      <c r="O86" s="36"/>
      <c r="P86" s="245"/>
    </row>
    <row r="87" spans="1:16" s="20" customFormat="1" ht="50.1" customHeight="1" x14ac:dyDescent="0.25">
      <c r="A87" s="245"/>
      <c r="B87" s="36"/>
      <c r="C87" s="36"/>
      <c r="D87" s="36"/>
      <c r="E87" s="814" t="str">
        <f>Translations!$B$221</f>
        <v xml:space="preserve">Kortfattad beskrivning av förfarandet    </v>
      </c>
      <c r="F87" s="815"/>
      <c r="G87" s="816"/>
      <c r="H87" s="817"/>
      <c r="I87" s="817"/>
      <c r="J87" s="817"/>
      <c r="K87" s="817"/>
      <c r="L87" s="817"/>
      <c r="M87" s="817"/>
      <c r="N87" s="818"/>
      <c r="O87" s="36"/>
      <c r="P87" s="245"/>
    </row>
    <row r="88" spans="1:16" s="20" customFormat="1" ht="25.5" customHeight="1" x14ac:dyDescent="0.25">
      <c r="A88" s="245"/>
      <c r="B88" s="36"/>
      <c r="C88" s="36"/>
      <c r="D88" s="36"/>
      <c r="E88" s="814" t="str">
        <f>Translations!$B$222</f>
        <v>Ansvarig tjänsteman eller avdelning</v>
      </c>
      <c r="F88" s="815"/>
      <c r="G88" s="816"/>
      <c r="H88" s="817"/>
      <c r="I88" s="817"/>
      <c r="J88" s="817"/>
      <c r="K88" s="817"/>
      <c r="L88" s="817"/>
      <c r="M88" s="817"/>
      <c r="N88" s="818"/>
      <c r="O88" s="36"/>
      <c r="P88" s="245"/>
    </row>
    <row r="89" spans="1:16" s="20" customFormat="1" ht="12.75" customHeight="1" x14ac:dyDescent="0.25">
      <c r="A89" s="245"/>
      <c r="B89" s="36"/>
      <c r="C89" s="36"/>
      <c r="D89" s="36"/>
      <c r="E89" s="819" t="str">
        <f>Translations!$B$223</f>
        <v>Plats där dokumentationen sparas</v>
      </c>
      <c r="F89" s="820"/>
      <c r="G89" s="816"/>
      <c r="H89" s="817"/>
      <c r="I89" s="817"/>
      <c r="J89" s="817"/>
      <c r="K89" s="817"/>
      <c r="L89" s="817"/>
      <c r="M89" s="817"/>
      <c r="N89" s="818"/>
      <c r="O89" s="36"/>
      <c r="P89" s="245"/>
    </row>
    <row r="90" spans="1:16" s="20" customFormat="1" ht="25.5" customHeight="1" x14ac:dyDescent="0.25">
      <c r="A90" s="245"/>
      <c r="B90" s="36"/>
      <c r="C90" s="36"/>
      <c r="D90" s="36"/>
      <c r="E90" s="819" t="str">
        <f>Translations!$B$224</f>
        <v>Namn på använt datorsystem, om tillämpligt</v>
      </c>
      <c r="F90" s="820"/>
      <c r="G90" s="816"/>
      <c r="H90" s="817"/>
      <c r="I90" s="817"/>
      <c r="J90" s="817"/>
      <c r="K90" s="817"/>
      <c r="L90" s="817"/>
      <c r="M90" s="817"/>
      <c r="N90" s="818"/>
      <c r="O90" s="36"/>
      <c r="P90" s="245"/>
    </row>
    <row r="91" spans="1:16" s="20" customFormat="1" ht="38.25" customHeight="1" x14ac:dyDescent="0.25">
      <c r="A91" s="245"/>
      <c r="B91" s="36"/>
      <c r="C91" s="36"/>
      <c r="D91" s="36"/>
      <c r="E91" s="821" t="str">
        <f>Translations!$B$225</f>
        <v>Förteckning över EN-standarder eller andra använda standarder, om tillämpligt</v>
      </c>
      <c r="F91" s="822"/>
      <c r="G91" s="823"/>
      <c r="H91" s="824"/>
      <c r="I91" s="824"/>
      <c r="J91" s="824"/>
      <c r="K91" s="824"/>
      <c r="L91" s="824"/>
      <c r="M91" s="824"/>
      <c r="N91" s="824"/>
      <c r="O91" s="36"/>
      <c r="P91" s="245"/>
    </row>
    <row r="92" spans="1:16" ht="12.75" customHeight="1" x14ac:dyDescent="0.25"/>
    <row r="93" spans="1:16" s="20" customFormat="1" ht="29.25" customHeight="1" x14ac:dyDescent="0.25">
      <c r="A93" s="245"/>
      <c r="B93" s="36"/>
      <c r="C93" s="36"/>
      <c r="D93" s="13" t="s">
        <v>28</v>
      </c>
      <c r="E93" s="825" t="str">
        <f>Translations!$B$229</f>
        <v>Var god ge en hänvisning till de skriftliga förfarandena för kontrollverksamhet enligt artikel 11.2, inklusive diagram där så är lämpligt för förtydligande</v>
      </c>
      <c r="F93" s="825"/>
      <c r="G93" s="825"/>
      <c r="H93" s="825"/>
      <c r="I93" s="825"/>
      <c r="J93" s="825"/>
      <c r="K93" s="825"/>
      <c r="L93" s="825"/>
      <c r="M93" s="825"/>
      <c r="N93" s="825"/>
      <c r="O93" s="36"/>
      <c r="P93" s="245"/>
    </row>
    <row r="94" spans="1:16" s="20" customFormat="1" ht="12.75" customHeight="1" x14ac:dyDescent="0.25">
      <c r="A94" s="245"/>
      <c r="B94" s="36"/>
      <c r="C94" s="36"/>
      <c r="D94" s="9"/>
      <c r="E94" s="656" t="str">
        <f>Translations!$B$217</f>
        <v>Ni kan hänvisa till en bifogad dokumentfil (var god ange filens exakta namn här, i sådana fall), om beskrivningen inte får plats i det angivna utrymmet.</v>
      </c>
      <c r="F94" s="656"/>
      <c r="G94" s="656"/>
      <c r="H94" s="656"/>
      <c r="I94" s="656"/>
      <c r="J94" s="656"/>
      <c r="K94" s="656"/>
      <c r="L94" s="656"/>
      <c r="M94" s="656"/>
      <c r="N94" s="656"/>
      <c r="O94" s="36"/>
      <c r="P94" s="245"/>
    </row>
    <row r="95" spans="1:16" s="20" customFormat="1" ht="12.75" customHeight="1" x14ac:dyDescent="0.25">
      <c r="A95" s="245"/>
      <c r="B95" s="36"/>
      <c r="C95" s="36"/>
      <c r="D95" s="36"/>
      <c r="E95" s="826" t="str">
        <f>Translations!$B$218</f>
        <v>Förfarandets benämning</v>
      </c>
      <c r="F95" s="827"/>
      <c r="G95" s="854"/>
      <c r="H95" s="855"/>
      <c r="I95" s="855"/>
      <c r="J95" s="855"/>
      <c r="K95" s="855"/>
      <c r="L95" s="855"/>
      <c r="M95" s="855"/>
      <c r="N95" s="855"/>
      <c r="O95" s="36"/>
      <c r="P95" s="245"/>
    </row>
    <row r="96" spans="1:16" s="20" customFormat="1" ht="12.75" customHeight="1" x14ac:dyDescent="0.25">
      <c r="A96" s="245"/>
      <c r="B96" s="36"/>
      <c r="C96" s="36"/>
      <c r="D96" s="36"/>
      <c r="E96" s="814" t="str">
        <f>Translations!$B$219</f>
        <v>Referens för förfarandet</v>
      </c>
      <c r="F96" s="815"/>
      <c r="G96" s="856"/>
      <c r="H96" s="857"/>
      <c r="I96" s="857"/>
      <c r="J96" s="857"/>
      <c r="K96" s="857"/>
      <c r="L96" s="857"/>
      <c r="M96" s="857"/>
      <c r="N96" s="857"/>
      <c r="O96" s="36"/>
      <c r="P96" s="245"/>
    </row>
    <row r="97" spans="1:16" s="20" customFormat="1" ht="50.1" customHeight="1" x14ac:dyDescent="0.25">
      <c r="A97" s="245"/>
      <c r="B97" s="36"/>
      <c r="C97" s="36"/>
      <c r="D97" s="36"/>
      <c r="E97" s="814" t="str">
        <f>Translations!$B$220</f>
        <v>Diagramreferens, om tillämpligt</v>
      </c>
      <c r="F97" s="815"/>
      <c r="G97" s="830"/>
      <c r="H97" s="831"/>
      <c r="I97" s="831"/>
      <c r="J97" s="831"/>
      <c r="K97" s="831"/>
      <c r="L97" s="831"/>
      <c r="M97" s="831"/>
      <c r="N97" s="831"/>
      <c r="O97" s="36"/>
      <c r="P97" s="245"/>
    </row>
    <row r="98" spans="1:16" s="20" customFormat="1" ht="50.1" customHeight="1" x14ac:dyDescent="0.25">
      <c r="A98" s="245"/>
      <c r="B98" s="36"/>
      <c r="C98" s="36"/>
      <c r="D98" s="36"/>
      <c r="E98" s="814" t="str">
        <f>Translations!$B$221</f>
        <v xml:space="preserve">Kortfattad beskrivning av förfarandet    </v>
      </c>
      <c r="F98" s="815"/>
      <c r="G98" s="816"/>
      <c r="H98" s="817"/>
      <c r="I98" s="817"/>
      <c r="J98" s="817"/>
      <c r="K98" s="817"/>
      <c r="L98" s="817"/>
      <c r="M98" s="817"/>
      <c r="N98" s="818"/>
      <c r="O98" s="36"/>
      <c r="P98" s="245"/>
    </row>
    <row r="99" spans="1:16" s="20" customFormat="1" ht="25.5" customHeight="1" x14ac:dyDescent="0.25">
      <c r="A99" s="245"/>
      <c r="B99" s="36"/>
      <c r="C99" s="36"/>
      <c r="D99" s="36"/>
      <c r="E99" s="814" t="str">
        <f>Translations!$B$222</f>
        <v>Ansvarig tjänsteman eller avdelning</v>
      </c>
      <c r="F99" s="815"/>
      <c r="G99" s="816"/>
      <c r="H99" s="817"/>
      <c r="I99" s="817"/>
      <c r="J99" s="817"/>
      <c r="K99" s="817"/>
      <c r="L99" s="817"/>
      <c r="M99" s="817"/>
      <c r="N99" s="818"/>
      <c r="O99" s="36"/>
      <c r="P99" s="245"/>
    </row>
    <row r="100" spans="1:16" s="20" customFormat="1" ht="12.75" customHeight="1" x14ac:dyDescent="0.25">
      <c r="A100" s="245"/>
      <c r="B100" s="36"/>
      <c r="C100" s="36"/>
      <c r="D100" s="36"/>
      <c r="E100" s="819" t="str">
        <f>Translations!$B$223</f>
        <v>Plats där dokumentationen sparas</v>
      </c>
      <c r="F100" s="820"/>
      <c r="G100" s="816"/>
      <c r="H100" s="817"/>
      <c r="I100" s="817"/>
      <c r="J100" s="817"/>
      <c r="K100" s="817"/>
      <c r="L100" s="817"/>
      <c r="M100" s="817"/>
      <c r="N100" s="818"/>
      <c r="O100" s="36"/>
      <c r="P100" s="245"/>
    </row>
    <row r="101" spans="1:16" s="20" customFormat="1" ht="25.5" customHeight="1" x14ac:dyDescent="0.25">
      <c r="A101" s="245"/>
      <c r="B101" s="36"/>
      <c r="C101" s="36"/>
      <c r="D101" s="36"/>
      <c r="E101" s="819" t="str">
        <f>Translations!$B$224</f>
        <v>Namn på använt datorsystem, om tillämpligt</v>
      </c>
      <c r="F101" s="820"/>
      <c r="G101" s="816"/>
      <c r="H101" s="817"/>
      <c r="I101" s="817"/>
      <c r="J101" s="817"/>
      <c r="K101" s="817"/>
      <c r="L101" s="817"/>
      <c r="M101" s="817"/>
      <c r="N101" s="818"/>
      <c r="O101" s="36"/>
      <c r="P101" s="245"/>
    </row>
    <row r="102" spans="1:16" s="20" customFormat="1" ht="38.25" customHeight="1" x14ac:dyDescent="0.25">
      <c r="A102" s="245"/>
      <c r="B102" s="36"/>
      <c r="C102" s="36"/>
      <c r="D102" s="36"/>
      <c r="E102" s="821" t="str">
        <f>Translations!$B$225</f>
        <v>Förteckning över EN-standarder eller andra använda standarder, om tillämpligt</v>
      </c>
      <c r="F102" s="822"/>
      <c r="G102" s="823"/>
      <c r="H102" s="824"/>
      <c r="I102" s="824"/>
      <c r="J102" s="824"/>
      <c r="K102" s="824"/>
      <c r="L102" s="824"/>
      <c r="M102" s="824"/>
      <c r="N102" s="824"/>
      <c r="O102" s="36"/>
      <c r="P102" s="245"/>
    </row>
    <row r="103" spans="1:16" ht="12.75" customHeight="1" x14ac:dyDescent="0.25"/>
    <row r="104" spans="1:16" s="20" customFormat="1" ht="29.25" customHeight="1" x14ac:dyDescent="0.25">
      <c r="A104" s="245"/>
      <c r="B104" s="36"/>
      <c r="C104" s="36"/>
      <c r="D104" s="13" t="s">
        <v>29</v>
      </c>
      <c r="E104" s="825" t="str">
        <f>Translations!$B$819</f>
        <v>Hänvisa till de rutiner som avses i artikel 22a.2 för att genomföra rekommendationer om energieffektiviseringsåtgärder och, om tillämpligt, visa tillämpningen av de villkor som avses i artikel 22a.1.</v>
      </c>
      <c r="F104" s="825"/>
      <c r="G104" s="825"/>
      <c r="H104" s="825"/>
      <c r="I104" s="825"/>
      <c r="J104" s="825"/>
      <c r="K104" s="825"/>
      <c r="L104" s="825"/>
      <c r="M104" s="825"/>
      <c r="N104" s="825"/>
      <c r="O104" s="36"/>
      <c r="P104" s="245"/>
    </row>
    <row r="105" spans="1:16" s="20" customFormat="1" ht="12.75" customHeight="1" x14ac:dyDescent="0.25">
      <c r="A105" s="245"/>
      <c r="B105" s="36"/>
      <c r="C105" s="36"/>
      <c r="D105" s="9"/>
      <c r="E105" s="656" t="str">
        <f>Translations!$B$217</f>
        <v>Ni kan hänvisa till en bifogad dokumentfil (var god ange filens exakta namn här, i sådana fall), om beskrivningen inte får plats i det angivna utrymmet.</v>
      </c>
      <c r="F105" s="656"/>
      <c r="G105" s="656"/>
      <c r="H105" s="656"/>
      <c r="I105" s="656"/>
      <c r="J105" s="656"/>
      <c r="K105" s="656"/>
      <c r="L105" s="656"/>
      <c r="M105" s="656"/>
      <c r="N105" s="656"/>
      <c r="O105" s="36"/>
      <c r="P105" s="245"/>
    </row>
    <row r="106" spans="1:16" s="20" customFormat="1" ht="12.75" customHeight="1" x14ac:dyDescent="0.25">
      <c r="A106" s="245"/>
      <c r="B106" s="36"/>
      <c r="C106" s="36"/>
      <c r="D106" s="36"/>
      <c r="E106" s="826" t="str">
        <f>Translations!$B$218</f>
        <v>Förfarandets benämning</v>
      </c>
      <c r="F106" s="827"/>
      <c r="G106" s="828"/>
      <c r="H106" s="829"/>
      <c r="I106" s="829"/>
      <c r="J106" s="829"/>
      <c r="K106" s="829"/>
      <c r="L106" s="829"/>
      <c r="M106" s="829"/>
      <c r="N106" s="829"/>
      <c r="O106" s="36"/>
      <c r="P106" s="245"/>
    </row>
    <row r="107" spans="1:16" s="20" customFormat="1" ht="12.75" customHeight="1" x14ac:dyDescent="0.25">
      <c r="A107" s="245"/>
      <c r="B107" s="36"/>
      <c r="C107" s="36"/>
      <c r="D107" s="36"/>
      <c r="E107" s="814" t="str">
        <f>Translations!$B$219</f>
        <v>Referens för förfarandet</v>
      </c>
      <c r="F107" s="815"/>
      <c r="G107" s="830"/>
      <c r="H107" s="831"/>
      <c r="I107" s="831"/>
      <c r="J107" s="831"/>
      <c r="K107" s="831"/>
      <c r="L107" s="831"/>
      <c r="M107" s="831"/>
      <c r="N107" s="831"/>
      <c r="O107" s="36"/>
      <c r="P107" s="245"/>
    </row>
    <row r="108" spans="1:16" s="20" customFormat="1" ht="50.1" customHeight="1" x14ac:dyDescent="0.25">
      <c r="A108" s="245"/>
      <c r="B108" s="36"/>
      <c r="C108" s="36"/>
      <c r="D108" s="36"/>
      <c r="E108" s="814" t="str">
        <f>Translations!$B$220</f>
        <v>Diagramreferens, om tillämpligt</v>
      </c>
      <c r="F108" s="815"/>
      <c r="G108" s="830"/>
      <c r="H108" s="831"/>
      <c r="I108" s="831"/>
      <c r="J108" s="831"/>
      <c r="K108" s="831"/>
      <c r="L108" s="831"/>
      <c r="M108" s="831"/>
      <c r="N108" s="831"/>
      <c r="O108" s="36"/>
      <c r="P108" s="245"/>
    </row>
    <row r="109" spans="1:16" s="20" customFormat="1" ht="50.1" customHeight="1" x14ac:dyDescent="0.25">
      <c r="A109" s="245"/>
      <c r="B109" s="36"/>
      <c r="C109" s="36"/>
      <c r="D109" s="36"/>
      <c r="E109" s="814" t="str">
        <f>Translations!$B$221</f>
        <v xml:space="preserve">Kortfattad beskrivning av förfarandet    </v>
      </c>
      <c r="F109" s="815"/>
      <c r="G109" s="816"/>
      <c r="H109" s="817"/>
      <c r="I109" s="817"/>
      <c r="J109" s="817"/>
      <c r="K109" s="817"/>
      <c r="L109" s="817"/>
      <c r="M109" s="817"/>
      <c r="N109" s="818"/>
      <c r="O109" s="36"/>
      <c r="P109" s="245"/>
    </row>
    <row r="110" spans="1:16" s="20" customFormat="1" ht="25.5" customHeight="1" x14ac:dyDescent="0.25">
      <c r="A110" s="245"/>
      <c r="B110" s="36"/>
      <c r="C110" s="36"/>
      <c r="D110" s="36"/>
      <c r="E110" s="814" t="str">
        <f>Translations!$B$222</f>
        <v>Ansvarig tjänsteman eller avdelning</v>
      </c>
      <c r="F110" s="815"/>
      <c r="G110" s="816"/>
      <c r="H110" s="817"/>
      <c r="I110" s="817"/>
      <c r="J110" s="817"/>
      <c r="K110" s="817"/>
      <c r="L110" s="817"/>
      <c r="M110" s="817"/>
      <c r="N110" s="818"/>
      <c r="O110" s="36"/>
      <c r="P110" s="245"/>
    </row>
    <row r="111" spans="1:16" s="20" customFormat="1" ht="12.75" customHeight="1" x14ac:dyDescent="0.25">
      <c r="A111" s="245"/>
      <c r="B111" s="36"/>
      <c r="C111" s="36"/>
      <c r="D111" s="36"/>
      <c r="E111" s="819" t="str">
        <f>Translations!$B$223</f>
        <v>Plats där dokumentationen sparas</v>
      </c>
      <c r="F111" s="820"/>
      <c r="G111" s="816"/>
      <c r="H111" s="817"/>
      <c r="I111" s="817"/>
      <c r="J111" s="817"/>
      <c r="K111" s="817"/>
      <c r="L111" s="817"/>
      <c r="M111" s="817"/>
      <c r="N111" s="818"/>
      <c r="O111" s="36"/>
      <c r="P111" s="245"/>
    </row>
    <row r="112" spans="1:16" s="20" customFormat="1" ht="25.5" customHeight="1" x14ac:dyDescent="0.25">
      <c r="A112" s="245"/>
      <c r="B112" s="36"/>
      <c r="C112" s="36"/>
      <c r="D112" s="36"/>
      <c r="E112" s="819" t="str">
        <f>Translations!$B$224</f>
        <v>Namn på använt datorsystem, om tillämpligt</v>
      </c>
      <c r="F112" s="820"/>
      <c r="G112" s="816"/>
      <c r="H112" s="817"/>
      <c r="I112" s="817"/>
      <c r="J112" s="817"/>
      <c r="K112" s="817"/>
      <c r="L112" s="817"/>
      <c r="M112" s="817"/>
      <c r="N112" s="818"/>
      <c r="O112" s="36"/>
      <c r="P112" s="245"/>
    </row>
    <row r="113" spans="1:16" s="20" customFormat="1" ht="38.25" customHeight="1" x14ac:dyDescent="0.25">
      <c r="A113" s="245"/>
      <c r="B113" s="36"/>
      <c r="C113" s="36"/>
      <c r="D113" s="36"/>
      <c r="E113" s="821" t="str">
        <f>Translations!$B$225</f>
        <v>Förteckning över EN-standarder eller andra använda standarder, om tillämpligt</v>
      </c>
      <c r="F113" s="822"/>
      <c r="G113" s="823"/>
      <c r="H113" s="824"/>
      <c r="I113" s="824"/>
      <c r="J113" s="824"/>
      <c r="K113" s="824"/>
      <c r="L113" s="824"/>
      <c r="M113" s="824"/>
      <c r="N113" s="824"/>
      <c r="O113" s="36"/>
      <c r="P113" s="245"/>
    </row>
    <row r="114" spans="1:16" ht="12.75" customHeight="1" x14ac:dyDescent="0.25"/>
    <row r="115" spans="1:16" ht="12.75" customHeight="1" x14ac:dyDescent="0.25"/>
    <row r="116" spans="1:16" ht="12.75" customHeight="1" x14ac:dyDescent="0.25"/>
    <row r="117" spans="1:16" ht="12.75" customHeight="1" x14ac:dyDescent="0.25"/>
    <row r="118" spans="1:16" ht="12.75" customHeight="1" x14ac:dyDescent="0.25"/>
    <row r="119" spans="1:16" ht="12.75" customHeight="1" x14ac:dyDescent="0.25"/>
    <row r="120" spans="1:16" ht="12.75" customHeight="1" x14ac:dyDescent="0.25"/>
    <row r="121" spans="1:16" ht="12.75" customHeight="1" x14ac:dyDescent="0.25"/>
    <row r="122" spans="1:16" ht="12.75" customHeight="1" x14ac:dyDescent="0.25"/>
    <row r="123" spans="1:16" ht="12.75" customHeight="1" x14ac:dyDescent="0.25"/>
    <row r="124" spans="1:16" ht="12.75" customHeight="1" x14ac:dyDescent="0.25"/>
  </sheetData>
  <sheetProtection sheet="1" objects="1" scenarios="1" formatCells="0" formatColumns="0" formatRows="0"/>
  <mergeCells count="151">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s>
  <dataValidations count="1">
    <dataValidation type="list" allowBlank="1" showInputMessage="1" showErrorMessage="1" sqref="K20:N34 J21:J34 J20" xr:uid="{00000000-0002-0000-0500-000000000000}">
      <formula1>CNTR_SubInstListNames</formula1>
    </dataValidation>
  </dataValidations>
  <hyperlinks>
    <hyperlink ref="G2:H2" location="JUMP_TOC_Home" display="Table of contents" xr:uid="{00000000-0004-0000-0500-000000000000}"/>
    <hyperlink ref="E3:F3" location="JUMP_D_Top" display="Top of sheet" xr:uid="{00000000-0004-0000-0500-000001000000}"/>
    <hyperlink ref="I2:J2" location="JUMP_C_I" display="Previous sheet" xr:uid="{00000000-0004-0000-0500-000002000000}"/>
    <hyperlink ref="E4:F4" location="JUMP_F_Bottom" display="End of sheet" xr:uid="{00000000-0004-0000-0500-000003000000}"/>
    <hyperlink ref="K2:L2" location="JUMP_E_Top" display="JUMP_E_Top" xr:uid="{00000000-0004-0000-0500-000004000000}"/>
    <hyperlink ref="G3:H3" location="JUMP_D_I" display="Methods at installation level" xr:uid="{00000000-0004-0000-0500-000005000000}"/>
    <hyperlink ref="I3:J3" location="JUMP_D_II" display="Procedures" xr:uid="{00000000-0004-0000-0500-000006000000}"/>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39997558519241921"/>
  </sheetPr>
  <dimension ref="A1:S181"/>
  <sheetViews>
    <sheetView zoomScaleNormal="100" workbookViewId="0">
      <pane ySplit="4" topLeftCell="A5" activePane="bottomLeft" state="frozen"/>
      <selection pane="bottomLeft" activeCell="T35" sqref="T35"/>
    </sheetView>
  </sheetViews>
  <sheetFormatPr defaultColWidth="11.44140625" defaultRowHeight="13.8" x14ac:dyDescent="0.25"/>
  <cols>
    <col min="1" max="1" width="5.6640625" style="164" hidden="1" customWidth="1"/>
    <col min="2" max="4" width="5.6640625" style="36" customWidth="1"/>
    <col min="5" max="14" width="12.6640625" style="36" customWidth="1"/>
    <col min="15" max="15" width="5.6640625" style="36" customWidth="1"/>
    <col min="16" max="18" width="12.6640625" style="164" hidden="1" customWidth="1"/>
    <col min="19" max="16384" width="11.44140625" style="244"/>
  </cols>
  <sheetData>
    <row r="1" spans="1:18" ht="14.4" hidden="1" thickBot="1" x14ac:dyDescent="0.3">
      <c r="A1" s="164" t="s">
        <v>162</v>
      </c>
      <c r="B1" s="18"/>
      <c r="C1" s="18"/>
      <c r="D1" s="18"/>
      <c r="E1" s="18"/>
      <c r="F1" s="18"/>
      <c r="G1" s="18"/>
      <c r="H1" s="18"/>
      <c r="I1" s="18"/>
      <c r="J1" s="18"/>
      <c r="K1" s="18"/>
      <c r="L1" s="18"/>
      <c r="M1" s="18"/>
      <c r="N1" s="18"/>
      <c r="O1" s="18"/>
      <c r="P1" s="164" t="s">
        <v>162</v>
      </c>
      <c r="Q1" s="164" t="s">
        <v>162</v>
      </c>
      <c r="R1" s="164" t="s">
        <v>162</v>
      </c>
    </row>
    <row r="2" spans="1:18" ht="14.4" thickBot="1" x14ac:dyDescent="0.3">
      <c r="B2" s="666" t="str">
        <f>Translations!$B$230</f>
        <v>E. 
Energiflöden</v>
      </c>
      <c r="C2" s="667"/>
      <c r="D2" s="668"/>
      <c r="E2" s="297" t="str">
        <f>Translations!$B$2</f>
        <v>Navigeringsfält:</v>
      </c>
      <c r="F2" s="298"/>
      <c r="G2" s="675" t="str">
        <f>Translations!$B$18</f>
        <v>Innehållsförteckning</v>
      </c>
      <c r="H2" s="588"/>
      <c r="I2" s="588" t="str">
        <f>Translations!$B$19</f>
        <v>Föregående blad</v>
      </c>
      <c r="J2" s="588"/>
      <c r="K2" s="588" t="str">
        <f>Translations!$B$3</f>
        <v>Nästa blad</v>
      </c>
      <c r="L2" s="588"/>
      <c r="M2" s="588"/>
      <c r="N2" s="588"/>
      <c r="O2" s="19"/>
    </row>
    <row r="3" spans="1:18" ht="14.4" thickBot="1" x14ac:dyDescent="0.3">
      <c r="B3" s="669"/>
      <c r="C3" s="670"/>
      <c r="D3" s="671"/>
      <c r="E3" s="588" t="str">
        <f>Translations!$B$4</f>
        <v>Högst upp</v>
      </c>
      <c r="F3" s="658"/>
      <c r="G3" s="832" t="str">
        <f>Translations!$B$820</f>
        <v>Energitillförsel</v>
      </c>
      <c r="H3" s="791"/>
      <c r="I3" s="791" t="str">
        <f>Translations!$B$170</f>
        <v>Mätbar värme</v>
      </c>
      <c r="J3" s="791"/>
      <c r="K3" s="791" t="str">
        <f>Translations!$B$232</f>
        <v>Restgaser</v>
      </c>
      <c r="L3" s="791"/>
      <c r="M3" s="791" t="str">
        <f>Translations!$B$233</f>
        <v>Elektricitet</v>
      </c>
      <c r="N3" s="791"/>
      <c r="O3" s="19"/>
    </row>
    <row r="4" spans="1:18" ht="14.4" thickBot="1" x14ac:dyDescent="0.3">
      <c r="B4" s="672"/>
      <c r="C4" s="673"/>
      <c r="D4" s="674"/>
      <c r="E4" s="588" t="str">
        <f>Translations!$B$5</f>
        <v>Längst ner</v>
      </c>
      <c r="F4" s="588"/>
      <c r="G4" s="793"/>
      <c r="H4" s="794"/>
      <c r="I4" s="794"/>
      <c r="J4" s="794"/>
      <c r="K4" s="794"/>
      <c r="L4" s="794"/>
      <c r="M4" s="795"/>
      <c r="N4" s="794"/>
      <c r="O4" s="19"/>
    </row>
    <row r="5" spans="1:18" x14ac:dyDescent="0.25">
      <c r="O5" s="19"/>
    </row>
    <row r="6" spans="1:18" ht="17.399999999999999" x14ac:dyDescent="0.25">
      <c r="C6" s="2" t="s">
        <v>164</v>
      </c>
      <c r="D6" s="663" t="str">
        <f>Translations!$B$234</f>
        <v>Energiflöden</v>
      </c>
      <c r="E6" s="663"/>
      <c r="F6" s="663"/>
      <c r="G6" s="663"/>
      <c r="H6" s="663"/>
      <c r="I6" s="663"/>
      <c r="J6" s="663"/>
      <c r="K6" s="663"/>
      <c r="L6" s="663"/>
      <c r="M6" s="663"/>
      <c r="N6" s="663"/>
    </row>
    <row r="8" spans="1:18" ht="16.5" customHeight="1" x14ac:dyDescent="0.25">
      <c r="C8" s="664" t="str">
        <f>Translations!$B$235</f>
        <v>Introduktion till bladet</v>
      </c>
      <c r="D8" s="664"/>
      <c r="E8" s="664"/>
      <c r="F8" s="664"/>
      <c r="G8" s="664"/>
      <c r="H8" s="664"/>
      <c r="I8" s="664"/>
      <c r="J8" s="664"/>
      <c r="K8" s="664"/>
      <c r="L8" s="664"/>
      <c r="M8" s="664"/>
      <c r="N8" s="664"/>
      <c r="P8" s="245"/>
      <c r="Q8" s="245"/>
      <c r="R8" s="245"/>
    </row>
    <row r="9" spans="1:18" ht="5.0999999999999996" customHeight="1" thickBot="1" x14ac:dyDescent="0.3">
      <c r="P9" s="245"/>
      <c r="Q9" s="245"/>
      <c r="R9" s="245"/>
    </row>
    <row r="10" spans="1:18" ht="5.0999999999999996" customHeight="1" x14ac:dyDescent="0.25">
      <c r="C10" s="208"/>
      <c r="D10" s="209"/>
      <c r="E10" s="209"/>
      <c r="F10" s="209"/>
      <c r="G10" s="209"/>
      <c r="H10" s="209"/>
      <c r="I10" s="209"/>
      <c r="J10" s="209"/>
      <c r="K10" s="209"/>
      <c r="L10" s="209"/>
      <c r="M10" s="209"/>
      <c r="N10" s="210"/>
      <c r="P10" s="245"/>
      <c r="Q10" s="245"/>
      <c r="R10" s="245"/>
    </row>
    <row r="11" spans="1:18" ht="12.75" customHeight="1" x14ac:dyDescent="0.25">
      <c r="C11" s="211"/>
      <c r="D11" s="875" t="str">
        <f>Translations!$B$236</f>
        <v>Alla beskrivningar av de metoder som används i nedanstående avsnitt för att beräkna de parametrar som ska övervakas och rapporteras ska, i förekommande fall, innefatta följande:</v>
      </c>
      <c r="E11" s="875"/>
      <c r="F11" s="875"/>
      <c r="G11" s="875"/>
      <c r="H11" s="875"/>
      <c r="I11" s="875"/>
      <c r="J11" s="875"/>
      <c r="K11" s="875"/>
      <c r="L11" s="875"/>
      <c r="M11" s="875"/>
      <c r="N11" s="876"/>
      <c r="O11" s="148"/>
      <c r="P11" s="245"/>
      <c r="Q11" s="245"/>
      <c r="R11" s="245"/>
    </row>
    <row r="12" spans="1:18" ht="12.75" customHeight="1" x14ac:dyDescent="0.25">
      <c r="C12" s="211"/>
      <c r="D12" s="212" t="s">
        <v>139</v>
      </c>
      <c r="E12" s="877" t="str">
        <f>Translations!$B$237</f>
        <v>steg vid beräkningen</v>
      </c>
      <c r="F12" s="877"/>
      <c r="G12" s="877"/>
      <c r="H12" s="877"/>
      <c r="I12" s="877"/>
      <c r="J12" s="877"/>
      <c r="K12" s="877"/>
      <c r="L12" s="877"/>
      <c r="M12" s="877"/>
      <c r="N12" s="878"/>
      <c r="O12" s="148"/>
      <c r="P12" s="245"/>
      <c r="Q12" s="245"/>
      <c r="R12" s="245"/>
    </row>
    <row r="13" spans="1:18" ht="12.75" customHeight="1" x14ac:dyDescent="0.25">
      <c r="C13" s="211"/>
      <c r="D13" s="212" t="s">
        <v>139</v>
      </c>
      <c r="E13" s="877" t="str">
        <f>Translations!$B$238</f>
        <v xml:space="preserve">datakällor </v>
      </c>
      <c r="F13" s="877"/>
      <c r="G13" s="877"/>
      <c r="H13" s="877"/>
      <c r="I13" s="877"/>
      <c r="J13" s="877"/>
      <c r="K13" s="877"/>
      <c r="L13" s="877"/>
      <c r="M13" s="877"/>
      <c r="N13" s="878"/>
      <c r="O13" s="148"/>
      <c r="P13" s="245"/>
      <c r="Q13" s="245"/>
      <c r="R13" s="245"/>
    </row>
    <row r="14" spans="1:18" ht="12.75" customHeight="1" x14ac:dyDescent="0.25">
      <c r="C14" s="211"/>
      <c r="D14" s="212" t="s">
        <v>139</v>
      </c>
      <c r="E14" s="877" t="str">
        <f>Translations!$B$239</f>
        <v xml:space="preserve">beräkningsformel </v>
      </c>
      <c r="F14" s="877"/>
      <c r="G14" s="877"/>
      <c r="H14" s="877"/>
      <c r="I14" s="877"/>
      <c r="J14" s="877"/>
      <c r="K14" s="877"/>
      <c r="L14" s="877"/>
      <c r="M14" s="877"/>
      <c r="N14" s="878"/>
      <c r="O14" s="148"/>
      <c r="P14" s="245"/>
      <c r="Q14" s="245"/>
      <c r="R14" s="245"/>
    </row>
    <row r="15" spans="1:18" ht="12.75" customHeight="1" x14ac:dyDescent="0.25">
      <c r="C15" s="211"/>
      <c r="D15" s="212" t="s">
        <v>139</v>
      </c>
      <c r="E15" s="877" t="str">
        <f>Translations!$B$240</f>
        <v xml:space="preserve">relevanta beräkningsfaktorer inklusive måttenhet </v>
      </c>
      <c r="F15" s="877"/>
      <c r="G15" s="877"/>
      <c r="H15" s="877"/>
      <c r="I15" s="877"/>
      <c r="J15" s="877"/>
      <c r="K15" s="877"/>
      <c r="L15" s="877"/>
      <c r="M15" s="877"/>
      <c r="N15" s="878"/>
      <c r="O15" s="148"/>
      <c r="P15" s="245"/>
      <c r="Q15" s="245"/>
      <c r="R15" s="245"/>
    </row>
    <row r="16" spans="1:18" ht="12.75" customHeight="1" x14ac:dyDescent="0.25">
      <c r="C16" s="211"/>
      <c r="D16" s="212" t="s">
        <v>139</v>
      </c>
      <c r="E16" s="877" t="str">
        <f>Translations!$B$241</f>
        <v xml:space="preserve">horisontella och vertikala kontroller för bekräftande uppgifter </v>
      </c>
      <c r="F16" s="877"/>
      <c r="G16" s="877"/>
      <c r="H16" s="877"/>
      <c r="I16" s="877"/>
      <c r="J16" s="877"/>
      <c r="K16" s="877"/>
      <c r="L16" s="877"/>
      <c r="M16" s="877"/>
      <c r="N16" s="878"/>
      <c r="O16" s="148"/>
      <c r="P16" s="245"/>
      <c r="Q16" s="245"/>
      <c r="R16" s="245"/>
    </row>
    <row r="17" spans="3:18" ht="12.75" customHeight="1" x14ac:dyDescent="0.25">
      <c r="C17" s="211"/>
      <c r="D17" s="212" t="s">
        <v>139</v>
      </c>
      <c r="E17" s="877" t="str">
        <f>Translations!$B$242</f>
        <v>förfaranden för provtagningsplaner</v>
      </c>
      <c r="F17" s="877"/>
      <c r="G17" s="877"/>
      <c r="H17" s="877"/>
      <c r="I17" s="877"/>
      <c r="J17" s="877"/>
      <c r="K17" s="877"/>
      <c r="L17" s="877"/>
      <c r="M17" s="877"/>
      <c r="N17" s="878"/>
      <c r="O17" s="148"/>
      <c r="P17" s="245"/>
      <c r="Q17" s="245"/>
      <c r="R17" s="245"/>
    </row>
    <row r="18" spans="3:18" ht="12.75" customHeight="1" x14ac:dyDescent="0.25">
      <c r="C18" s="211"/>
      <c r="D18" s="212" t="s">
        <v>139</v>
      </c>
      <c r="E18" s="877" t="str">
        <f>Translations!$B$243</f>
        <v>mätutrustning som används med hänvisning till relevanta diagram och en beskrivning av hur de installeras och underhålls</v>
      </c>
      <c r="F18" s="877"/>
      <c r="G18" s="877"/>
      <c r="H18" s="877"/>
      <c r="I18" s="877"/>
      <c r="J18" s="877"/>
      <c r="K18" s="877"/>
      <c r="L18" s="877"/>
      <c r="M18" s="877"/>
      <c r="N18" s="878"/>
      <c r="P18" s="245"/>
      <c r="Q18" s="245"/>
      <c r="R18" s="245"/>
    </row>
    <row r="19" spans="3:18" ht="12.75" customHeight="1" x14ac:dyDescent="0.25">
      <c r="C19" s="211"/>
      <c r="D19" s="212" t="s">
        <v>139</v>
      </c>
      <c r="E19" s="877" t="str">
        <f>Translations!$B$244</f>
        <v>en förteckning över laboratorier som deltar i utförandet av relevanta analytiska förfaranden</v>
      </c>
      <c r="F19" s="877"/>
      <c r="G19" s="877"/>
      <c r="H19" s="877"/>
      <c r="I19" s="877"/>
      <c r="J19" s="877"/>
      <c r="K19" s="877"/>
      <c r="L19" s="877"/>
      <c r="M19" s="877"/>
      <c r="N19" s="878"/>
      <c r="P19" s="245"/>
      <c r="Q19" s="245"/>
      <c r="R19" s="245"/>
    </row>
    <row r="20" spans="3:18" ht="5.0999999999999996" customHeight="1" x14ac:dyDescent="0.25">
      <c r="C20" s="211"/>
      <c r="D20" s="250"/>
      <c r="E20" s="213"/>
      <c r="F20" s="213"/>
      <c r="G20" s="213"/>
      <c r="H20" s="213"/>
      <c r="I20" s="213"/>
      <c r="J20" s="213"/>
      <c r="K20" s="213"/>
      <c r="L20" s="213"/>
      <c r="M20" s="213"/>
      <c r="N20" s="214"/>
      <c r="P20" s="245"/>
      <c r="Q20" s="245"/>
      <c r="R20" s="245"/>
    </row>
    <row r="21" spans="3:18" ht="12.75" customHeight="1" x14ac:dyDescent="0.25">
      <c r="C21" s="211"/>
      <c r="D21" s="875" t="str">
        <f>Translations!$B$245</f>
        <v>Där så krävs ska beskrivningen innehålla resultatet av den förenklade osäkerhetsbedömning som avses i artikel 7.2.</v>
      </c>
      <c r="E21" s="875"/>
      <c r="F21" s="875"/>
      <c r="G21" s="875"/>
      <c r="H21" s="875"/>
      <c r="I21" s="875"/>
      <c r="J21" s="875"/>
      <c r="K21" s="875"/>
      <c r="L21" s="875"/>
      <c r="M21" s="875"/>
      <c r="N21" s="876"/>
      <c r="P21" s="245"/>
      <c r="Q21" s="245"/>
      <c r="R21" s="245"/>
    </row>
    <row r="22" spans="3:18" ht="12.75" customHeight="1" x14ac:dyDescent="0.25">
      <c r="C22" s="211"/>
      <c r="D22" s="875" t="str">
        <f>Translations!$B$246</f>
        <v>För varje relevant beräkningsmetod ska planen innehålla ett exempel med verkliga data.</v>
      </c>
      <c r="E22" s="875"/>
      <c r="F22" s="875"/>
      <c r="G22" s="875"/>
      <c r="H22" s="875"/>
      <c r="I22" s="875"/>
      <c r="J22" s="875"/>
      <c r="K22" s="875"/>
      <c r="L22" s="875"/>
      <c r="M22" s="875"/>
      <c r="N22" s="876"/>
      <c r="P22" s="245"/>
      <c r="Q22" s="245"/>
      <c r="R22" s="245"/>
    </row>
    <row r="23" spans="3:18" ht="5.0999999999999996" customHeight="1" thickBot="1" x14ac:dyDescent="0.3">
      <c r="C23" s="215"/>
      <c r="D23" s="216"/>
      <c r="E23" s="216"/>
      <c r="F23" s="216"/>
      <c r="G23" s="216"/>
      <c r="H23" s="216"/>
      <c r="I23" s="216"/>
      <c r="J23" s="216"/>
      <c r="K23" s="216"/>
      <c r="L23" s="216"/>
      <c r="M23" s="216"/>
      <c r="N23" s="217"/>
      <c r="P23" s="245"/>
      <c r="Q23" s="245"/>
      <c r="R23" s="245"/>
    </row>
    <row r="24" spans="3:18" x14ac:dyDescent="0.25">
      <c r="D24" s="520"/>
      <c r="E24" s="520"/>
      <c r="F24" s="520"/>
      <c r="G24" s="520"/>
      <c r="H24" s="520"/>
      <c r="I24" s="520"/>
      <c r="J24" s="520"/>
      <c r="K24" s="520"/>
      <c r="L24" s="520"/>
      <c r="M24" s="520"/>
      <c r="N24" s="520"/>
    </row>
    <row r="25" spans="3:18" ht="16.5" customHeight="1" x14ac:dyDescent="0.25">
      <c r="C25" s="242" t="s">
        <v>24</v>
      </c>
      <c r="D25" s="785" t="str">
        <f>Translations!$B$820</f>
        <v>Energitillförsel</v>
      </c>
      <c r="E25" s="785"/>
      <c r="F25" s="785"/>
      <c r="G25" s="785"/>
      <c r="H25" s="785"/>
      <c r="I25" s="785"/>
      <c r="J25" s="785"/>
      <c r="K25" s="785"/>
      <c r="L25" s="785"/>
      <c r="M25" s="785"/>
      <c r="N25" s="785"/>
      <c r="P25" s="245"/>
      <c r="Q25" s="245"/>
      <c r="R25" s="245"/>
    </row>
    <row r="26" spans="3:18" ht="5.0999999999999996" customHeight="1" x14ac:dyDescent="0.25">
      <c r="P26" s="245"/>
      <c r="Q26" s="245"/>
      <c r="R26" s="245"/>
    </row>
    <row r="27" spans="3:18" ht="12.75" customHeight="1" x14ac:dyDescent="0.25">
      <c r="D27" s="16" t="s">
        <v>25</v>
      </c>
      <c r="E27" s="744" t="str">
        <f>Translations!$B$821</f>
        <v>Energitillförselflöden</v>
      </c>
      <c r="F27" s="744"/>
      <c r="G27" s="744"/>
      <c r="H27" s="744"/>
      <c r="I27" s="744"/>
      <c r="J27" s="744"/>
      <c r="K27" s="744"/>
      <c r="L27" s="744"/>
      <c r="M27" s="744"/>
      <c r="N27" s="744"/>
      <c r="P27" s="245"/>
      <c r="Q27" s="245"/>
      <c r="R27" s="245"/>
    </row>
    <row r="28" spans="3:18" ht="12.75" customHeight="1" x14ac:dyDescent="0.25">
      <c r="D28" s="16"/>
      <c r="E28" s="783" t="str">
        <f>Translations!$B$248</f>
        <v>För det särskilda syftet med datainsamling i enlighet med NIMs, bör detta avsnitt innefatta alla uppgifter som ges i avsnitt E.I i mallen för insamling av referensdata.</v>
      </c>
      <c r="F28" s="864"/>
      <c r="G28" s="864"/>
      <c r="H28" s="864"/>
      <c r="I28" s="864"/>
      <c r="J28" s="864"/>
      <c r="K28" s="864"/>
      <c r="L28" s="864"/>
      <c r="M28" s="864"/>
      <c r="N28" s="864"/>
      <c r="P28" s="245"/>
      <c r="Q28" s="245"/>
      <c r="R28" s="245"/>
    </row>
    <row r="29" spans="3:18" ht="12.75" customHeight="1" x14ac:dyDescent="0.25">
      <c r="D29" s="25" t="s">
        <v>31</v>
      </c>
      <c r="E29" s="862" t="str">
        <f>Translations!$B$249</f>
        <v>Information om tillämpad metod</v>
      </c>
      <c r="F29" s="862"/>
      <c r="G29" s="862"/>
      <c r="H29" s="862"/>
      <c r="I29" s="862"/>
      <c r="J29" s="862"/>
      <c r="K29" s="862"/>
      <c r="L29" s="862"/>
      <c r="M29" s="862"/>
      <c r="N29" s="862"/>
      <c r="P29" s="245"/>
      <c r="Q29" s="245"/>
      <c r="R29" s="245"/>
    </row>
    <row r="30" spans="3:18" ht="12.75" customHeight="1" x14ac:dyDescent="0.25">
      <c r="D30" s="25"/>
      <c r="E30" s="711" t="str">
        <f>Translations!$B$250</f>
        <v>Var god välj nedan:</v>
      </c>
      <c r="F30" s="712"/>
      <c r="G30" s="712"/>
      <c r="H30" s="712"/>
      <c r="I30" s="712"/>
      <c r="J30" s="712"/>
      <c r="K30" s="712"/>
      <c r="L30" s="712"/>
      <c r="M30" s="712"/>
      <c r="N30" s="712"/>
      <c r="P30" s="245"/>
      <c r="Q30" s="245"/>
      <c r="R30" s="245"/>
    </row>
    <row r="31" spans="3:18" ht="12.75" customHeight="1" x14ac:dyDescent="0.25">
      <c r="D31" s="25"/>
      <c r="E31" s="37" t="s">
        <v>139</v>
      </c>
      <c r="F31" s="858" t="str">
        <f>Translations!$B$251</f>
        <v>datakällor som används för mängder enligt avsnitt 4.4 i bilaga VII till FAR.</v>
      </c>
      <c r="G31" s="861"/>
      <c r="H31" s="861"/>
      <c r="I31" s="861"/>
      <c r="J31" s="861"/>
      <c r="K31" s="861"/>
      <c r="L31" s="861"/>
      <c r="M31" s="861"/>
      <c r="N31" s="861"/>
      <c r="P31" s="245"/>
      <c r="Q31" s="245"/>
      <c r="R31" s="245"/>
    </row>
    <row r="32" spans="3:18" ht="12.75" customHeight="1" x14ac:dyDescent="0.25">
      <c r="D32" s="25"/>
      <c r="E32" s="37" t="s">
        <v>139</v>
      </c>
      <c r="F32" s="858" t="str">
        <f>Translations!$B$252</f>
        <v>den metod som används för att fastställa datakällor som används för fastställande av energiinnehåll enligt avsnitt 4.6 i bilaga VII till FAR.</v>
      </c>
      <c r="G32" s="861"/>
      <c r="H32" s="861"/>
      <c r="I32" s="861"/>
      <c r="J32" s="861"/>
      <c r="K32" s="861"/>
      <c r="L32" s="861"/>
      <c r="M32" s="861"/>
      <c r="N32" s="861"/>
      <c r="P32" s="245"/>
      <c r="Q32" s="245"/>
      <c r="R32" s="245"/>
    </row>
    <row r="33" spans="1:19" ht="25.5" customHeight="1" x14ac:dyDescent="0.25">
      <c r="D33" s="25"/>
      <c r="E33" s="37"/>
      <c r="F33" s="858" t="str">
        <f>Translations!$B$253</f>
        <v>Eftersom mer än en av datakällorna kan vara relevanta kan högst tre källor anges enligt mallen. Om ännu fler datakällor är relevanta, var god ange de tre viktigaste källorna och beskriv metoden närmare nedan.</v>
      </c>
      <c r="G33" s="861"/>
      <c r="H33" s="861"/>
      <c r="I33" s="861"/>
      <c r="J33" s="861"/>
      <c r="K33" s="861"/>
      <c r="L33" s="861"/>
      <c r="M33" s="861"/>
      <c r="N33" s="861"/>
      <c r="P33" s="245"/>
      <c r="Q33" s="245"/>
      <c r="R33" s="245"/>
    </row>
    <row r="34" spans="1:19" ht="38.25" customHeight="1" x14ac:dyDescent="0.25">
      <c r="D34" s="25"/>
      <c r="E34" s="711" t="str">
        <f>Translations!$B$822</f>
        <v>Punkt 1 omfattar mängden insatsbränsle och motsvarande energiinnehåll. I tillämpliga fall och om de inte omfattas av punkt 1 ska de metoder som används för att bestämma eventuella insatsmaterial och motsvarande energiinnehåll från exoterm reaktion anges under 2. Metoden för att kvantifiera den tillförda elen för värmeproduktion (t.ex. elpannor, värmepumpar).</v>
      </c>
      <c r="F34" s="712"/>
      <c r="G34" s="712"/>
      <c r="H34" s="712"/>
      <c r="I34" s="712"/>
      <c r="J34" s="712"/>
      <c r="K34" s="712"/>
      <c r="L34" s="712"/>
      <c r="M34" s="712"/>
      <c r="N34" s="712"/>
      <c r="P34" s="245"/>
      <c r="Q34" s="245"/>
      <c r="R34" s="245"/>
    </row>
    <row r="35" spans="1:19" s="264" customFormat="1" ht="25.5" customHeight="1" x14ac:dyDescent="0.25">
      <c r="A35" s="263"/>
      <c r="B35" s="119"/>
      <c r="C35" s="36"/>
      <c r="D35" s="120"/>
      <c r="E35" s="121"/>
      <c r="F35" s="121"/>
      <c r="G35" s="121"/>
      <c r="H35" s="121"/>
      <c r="I35" s="863" t="str">
        <f>Translations!$B$254</f>
        <v>Datakälla</v>
      </c>
      <c r="J35" s="863"/>
      <c r="K35" s="863" t="str">
        <f>Translations!$B$255</f>
        <v>Andra datakällor 
(i förekommande fall)</v>
      </c>
      <c r="L35" s="863"/>
      <c r="M35" s="863" t="str">
        <f>Translations!$B$255</f>
        <v>Andra datakällor 
(i förekommande fall)</v>
      </c>
      <c r="N35" s="887"/>
      <c r="O35" s="36"/>
      <c r="P35" s="262"/>
      <c r="Q35" s="262"/>
      <c r="R35" s="262"/>
      <c r="S35" s="244"/>
    </row>
    <row r="36" spans="1:19" ht="12.75" customHeight="1" x14ac:dyDescent="0.25">
      <c r="D36" s="25"/>
      <c r="E36" s="118" t="s">
        <v>1150</v>
      </c>
      <c r="F36" s="888" t="str">
        <f>Translations!$B$231</f>
        <v>Insatsbränsle</v>
      </c>
      <c r="G36" s="888"/>
      <c r="H36" s="889"/>
      <c r="I36" s="903"/>
      <c r="J36" s="904"/>
      <c r="K36" s="898"/>
      <c r="L36" s="902"/>
      <c r="M36" s="898"/>
      <c r="N36" s="899"/>
      <c r="P36" s="245"/>
      <c r="Q36" s="245"/>
      <c r="R36" s="245"/>
    </row>
    <row r="37" spans="1:19" ht="12.75" customHeight="1" x14ac:dyDescent="0.25">
      <c r="D37" s="25"/>
      <c r="E37" s="118" t="s">
        <v>1151</v>
      </c>
      <c r="F37" s="900" t="str">
        <f>Translations!$B$823</f>
        <v>Energiinnehåll</v>
      </c>
      <c r="G37" s="900"/>
      <c r="H37" s="901"/>
      <c r="I37" s="879"/>
      <c r="J37" s="880"/>
      <c r="K37" s="881"/>
      <c r="L37" s="882"/>
      <c r="M37" s="881"/>
      <c r="N37" s="883"/>
      <c r="P37" s="245"/>
      <c r="Q37" s="245"/>
      <c r="R37" s="245"/>
    </row>
    <row r="38" spans="1:19" ht="27" customHeight="1" x14ac:dyDescent="0.25">
      <c r="D38" s="25"/>
      <c r="E38" s="118" t="s">
        <v>1152</v>
      </c>
      <c r="F38" s="888" t="str">
        <f>Translations!$B$824</f>
        <v>Insatsmaterial och producerat material (exoterm värme)</v>
      </c>
      <c r="G38" s="888"/>
      <c r="H38" s="889"/>
      <c r="I38" s="903"/>
      <c r="J38" s="904"/>
      <c r="K38" s="898"/>
      <c r="L38" s="902"/>
      <c r="M38" s="898"/>
      <c r="N38" s="899"/>
      <c r="P38" s="245"/>
      <c r="Q38" s="245"/>
      <c r="R38" s="245"/>
    </row>
    <row r="39" spans="1:19" ht="12.75" customHeight="1" x14ac:dyDescent="0.25">
      <c r="D39" s="25"/>
      <c r="E39" s="118" t="s">
        <v>1153</v>
      </c>
      <c r="F39" s="900" t="str">
        <f>Translations!$B$825</f>
        <v>Energiinnehåll (exoterm värme)</v>
      </c>
      <c r="G39" s="900"/>
      <c r="H39" s="901"/>
      <c r="I39" s="879"/>
      <c r="J39" s="911"/>
      <c r="K39" s="881"/>
      <c r="L39" s="883"/>
      <c r="M39" s="881"/>
      <c r="N39" s="883"/>
      <c r="P39" s="245"/>
      <c r="Q39" s="245"/>
      <c r="R39" s="245"/>
    </row>
    <row r="40" spans="1:19" ht="12.75" customHeight="1" x14ac:dyDescent="0.25">
      <c r="D40" s="25"/>
      <c r="E40" s="118" t="s">
        <v>312</v>
      </c>
      <c r="F40" s="869" t="str">
        <f>Translations!$B$826</f>
        <v>Tillförd el för värmeproduktion</v>
      </c>
      <c r="G40" s="869"/>
      <c r="H40" s="870"/>
      <c r="I40" s="871"/>
      <c r="J40" s="872"/>
      <c r="K40" s="873"/>
      <c r="L40" s="874"/>
      <c r="M40" s="873"/>
      <c r="N40" s="890"/>
      <c r="P40" s="245"/>
      <c r="Q40" s="245"/>
      <c r="R40" s="245"/>
    </row>
    <row r="41" spans="1:19" ht="5.0999999999999996" customHeight="1" x14ac:dyDescent="0.25">
      <c r="D41" s="25"/>
      <c r="P41" s="245"/>
      <c r="Q41" s="245"/>
      <c r="R41" s="245"/>
    </row>
    <row r="42" spans="1:19" ht="12.75" customHeight="1" x14ac:dyDescent="0.25">
      <c r="D42" s="25"/>
      <c r="E42" s="118" t="s">
        <v>313</v>
      </c>
      <c r="F42" s="657" t="str">
        <f>Translations!$B$257</f>
        <v>Beskrivning av den metod som används</v>
      </c>
      <c r="G42" s="657"/>
      <c r="H42" s="657"/>
      <c r="I42" s="657"/>
      <c r="J42" s="657"/>
      <c r="K42" s="657"/>
      <c r="L42" s="657"/>
      <c r="M42" s="657"/>
      <c r="N42" s="657"/>
      <c r="P42" s="245"/>
      <c r="Q42" s="245"/>
      <c r="R42" s="245"/>
    </row>
    <row r="43" spans="1:19" ht="5.0999999999999996" customHeight="1" x14ac:dyDescent="0.25">
      <c r="D43" s="25"/>
      <c r="E43" s="118"/>
      <c r="F43" s="540"/>
      <c r="G43" s="540"/>
      <c r="H43" s="540"/>
      <c r="I43" s="540"/>
      <c r="J43" s="540"/>
      <c r="K43" s="540"/>
      <c r="L43" s="540"/>
      <c r="M43" s="540"/>
      <c r="N43" s="540"/>
      <c r="P43" s="245"/>
      <c r="Q43" s="245"/>
      <c r="R43" s="245"/>
    </row>
    <row r="44" spans="1:19" ht="12.75" customHeight="1" x14ac:dyDescent="0.25">
      <c r="D44" s="25"/>
      <c r="E44" s="118"/>
      <c r="F44" s="905" t="str">
        <f>HYPERLINK("#" &amp; Q44,EUConst_MsgDescription)</f>
        <v>Förteckningen över de aspekter som beskrivningen bör omfatta finns högst upp på detta blad!</v>
      </c>
      <c r="G44" s="906"/>
      <c r="H44" s="906"/>
      <c r="I44" s="906"/>
      <c r="J44" s="906"/>
      <c r="K44" s="906"/>
      <c r="L44" s="906"/>
      <c r="M44" s="906"/>
      <c r="N44" s="907"/>
      <c r="P44" s="22" t="s">
        <v>175</v>
      </c>
      <c r="Q44" s="371" t="str">
        <f>"#"&amp;ADDRESS(ROW($C$8),COLUMN($C$8))</f>
        <v>#$C$8</v>
      </c>
      <c r="R44" s="245"/>
    </row>
    <row r="45" spans="1:19" ht="5.0999999999999996" customHeight="1" x14ac:dyDescent="0.25">
      <c r="D45" s="25"/>
      <c r="E45" s="24"/>
      <c r="F45" s="782"/>
      <c r="G45" s="782"/>
      <c r="H45" s="782"/>
      <c r="I45" s="782"/>
      <c r="J45" s="782"/>
      <c r="K45" s="782"/>
      <c r="L45" s="782"/>
      <c r="M45" s="782"/>
      <c r="N45" s="782"/>
      <c r="P45" s="245"/>
      <c r="Q45" s="245"/>
      <c r="R45" s="245"/>
    </row>
    <row r="46" spans="1:19" ht="38.25" customHeight="1" x14ac:dyDescent="0.25">
      <c r="D46" s="24"/>
      <c r="E46" s="265"/>
      <c r="F46" s="871"/>
      <c r="G46" s="872"/>
      <c r="H46" s="872"/>
      <c r="I46" s="872"/>
      <c r="J46" s="872"/>
      <c r="K46" s="872"/>
      <c r="L46" s="872"/>
      <c r="M46" s="872"/>
      <c r="N46" s="886"/>
      <c r="P46" s="245"/>
      <c r="Q46" s="245"/>
      <c r="R46" s="245"/>
    </row>
    <row r="47" spans="1:19" ht="5.0999999999999996" customHeight="1" x14ac:dyDescent="0.25">
      <c r="P47" s="245"/>
      <c r="Q47" s="245"/>
      <c r="R47" s="245"/>
    </row>
    <row r="48" spans="1:19" ht="12.75" customHeight="1" x14ac:dyDescent="0.25">
      <c r="D48" s="25"/>
      <c r="E48" s="118" t="s">
        <v>314</v>
      </c>
      <c r="F48" s="894" t="str">
        <f>Translations!$B$210</f>
        <v>Hänvisning till externa filer, i förekommande fall</v>
      </c>
      <c r="G48" s="894"/>
      <c r="H48" s="894"/>
      <c r="I48" s="894"/>
      <c r="J48" s="894"/>
      <c r="K48" s="845"/>
      <c r="L48" s="845"/>
      <c r="M48" s="845"/>
      <c r="N48" s="845"/>
      <c r="P48" s="245"/>
      <c r="Q48" s="245"/>
      <c r="R48" s="245" t="s">
        <v>168</v>
      </c>
    </row>
    <row r="49" spans="3:18" ht="5.0999999999999996" customHeight="1" thickBot="1" x14ac:dyDescent="0.3">
      <c r="D49" s="25"/>
      <c r="P49" s="245"/>
      <c r="Q49" s="245"/>
    </row>
    <row r="50" spans="3:18" ht="12.75" customHeight="1" x14ac:dyDescent="0.25">
      <c r="D50" s="25" t="s">
        <v>32</v>
      </c>
      <c r="E50" s="884" t="str">
        <f>Translations!$B$258</f>
        <v>Har den hierarkiska ordningen följts?</v>
      </c>
      <c r="F50" s="884"/>
      <c r="G50" s="884"/>
      <c r="H50" s="885"/>
      <c r="I50" s="260"/>
      <c r="J50" s="256" t="str">
        <f>Translations!$B$259</f>
        <v>Om inte, varför?</v>
      </c>
      <c r="K50" s="871"/>
      <c r="L50" s="872"/>
      <c r="M50" s="872"/>
      <c r="N50" s="886"/>
      <c r="P50" s="245"/>
      <c r="Q50" s="245"/>
      <c r="R50" s="251" t="b">
        <f>AND(I50&lt;&gt;"",I50=TRUE)</f>
        <v>0</v>
      </c>
    </row>
    <row r="51" spans="3:18" ht="25.5" customHeight="1" x14ac:dyDescent="0.25">
      <c r="E51" s="711"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51" s="712"/>
      <c r="G51" s="712"/>
      <c r="H51" s="712"/>
      <c r="I51" s="712"/>
      <c r="J51" s="712"/>
      <c r="K51" s="712"/>
      <c r="L51" s="712"/>
      <c r="M51" s="712"/>
      <c r="N51" s="712"/>
      <c r="P51" s="245"/>
      <c r="Q51" s="245"/>
      <c r="R51" s="253"/>
    </row>
    <row r="52" spans="3:18" ht="12.75" customHeight="1" x14ac:dyDescent="0.25">
      <c r="D52" s="25"/>
      <c r="E52" s="37" t="s">
        <v>139</v>
      </c>
      <c r="F52" s="858" t="str">
        <f>Translations!$B$261</f>
        <v>Osäkerhetsbedömning: andra datakällor leder till mindre osäkerhet på grundval av den förenklade osäkerhetsbedömning som avses i artikel 7.2 i FAR.</v>
      </c>
      <c r="G52" s="861"/>
      <c r="H52" s="861"/>
      <c r="I52" s="861"/>
      <c r="J52" s="861"/>
      <c r="K52" s="861"/>
      <c r="L52" s="861"/>
      <c r="M52" s="861"/>
      <c r="N52" s="861"/>
      <c r="P52" s="245"/>
      <c r="Q52" s="245"/>
      <c r="R52" s="253"/>
    </row>
    <row r="53" spans="3:18" ht="12.75" customHeight="1" x14ac:dyDescent="0.25">
      <c r="D53" s="25"/>
      <c r="E53" s="37" t="s">
        <v>139</v>
      </c>
      <c r="F53" s="858" t="str">
        <f>Translations!$B$262</f>
        <v>Teknisk ogenomförbarhet det är tekniskt ogenomförbart att använda sig av bättre datakällor.</v>
      </c>
      <c r="G53" s="861"/>
      <c r="H53" s="861"/>
      <c r="I53" s="861"/>
      <c r="J53" s="861"/>
      <c r="K53" s="861"/>
      <c r="L53" s="861"/>
      <c r="M53" s="861"/>
      <c r="N53" s="861"/>
      <c r="P53" s="245"/>
      <c r="Q53" s="245"/>
      <c r="R53" s="253"/>
    </row>
    <row r="54" spans="3:18" ht="12.75" customHeight="1" x14ac:dyDescent="0.25">
      <c r="D54" s="25"/>
      <c r="E54" s="37" t="s">
        <v>139</v>
      </c>
      <c r="F54" s="858" t="str">
        <f>Translations!$B$263</f>
        <v>Orimliga kostnader: det skulle medföra orimliga kostnader att använda bättre datakällor.</v>
      </c>
      <c r="G54" s="861"/>
      <c r="H54" s="861"/>
      <c r="I54" s="861"/>
      <c r="J54" s="861"/>
      <c r="K54" s="861"/>
      <c r="L54" s="861"/>
      <c r="M54" s="861"/>
      <c r="N54" s="861"/>
      <c r="P54" s="245"/>
      <c r="Q54" s="245"/>
      <c r="R54" s="253"/>
    </row>
    <row r="55" spans="3:18" ht="5.0999999999999996" customHeight="1" x14ac:dyDescent="0.25">
      <c r="E55" s="431"/>
      <c r="F55" s="431"/>
      <c r="G55" s="431"/>
      <c r="H55" s="431"/>
      <c r="I55" s="431"/>
      <c r="J55" s="431"/>
      <c r="K55" s="431"/>
      <c r="L55" s="431"/>
      <c r="M55" s="431"/>
      <c r="N55" s="431"/>
      <c r="P55" s="245"/>
      <c r="Q55" s="254"/>
      <c r="R55" s="253"/>
    </row>
    <row r="56" spans="3:18" ht="12.75" customHeight="1" x14ac:dyDescent="0.25">
      <c r="D56" s="25"/>
      <c r="E56" s="12"/>
      <c r="F56" s="657" t="str">
        <f>Translations!$B$264</f>
        <v>Ytterligare uppgifter om eventuella avvikelser från hierarkin</v>
      </c>
      <c r="G56" s="657"/>
      <c r="H56" s="657"/>
      <c r="I56" s="657"/>
      <c r="J56" s="657"/>
      <c r="K56" s="657"/>
      <c r="L56" s="657"/>
      <c r="M56" s="657"/>
      <c r="N56" s="657"/>
      <c r="P56" s="245"/>
      <c r="Q56" s="254"/>
      <c r="R56" s="253"/>
    </row>
    <row r="57" spans="3:18" ht="25.5" customHeight="1" thickBot="1" x14ac:dyDescent="0.3">
      <c r="E57" s="12"/>
      <c r="F57" s="891"/>
      <c r="G57" s="892"/>
      <c r="H57" s="892"/>
      <c r="I57" s="892"/>
      <c r="J57" s="892"/>
      <c r="K57" s="892"/>
      <c r="L57" s="892"/>
      <c r="M57" s="892"/>
      <c r="N57" s="893"/>
      <c r="P57" s="245"/>
      <c r="Q57" s="254"/>
      <c r="R57" s="259" t="b">
        <f>R50</f>
        <v>0</v>
      </c>
    </row>
    <row r="58" spans="3:18" ht="12.75" customHeight="1" x14ac:dyDescent="0.25">
      <c r="P58" s="245"/>
      <c r="Q58" s="245"/>
      <c r="R58" s="245"/>
    </row>
    <row r="59" spans="3:18" ht="16.5" customHeight="1" x14ac:dyDescent="0.25">
      <c r="C59" s="242" t="s">
        <v>102</v>
      </c>
      <c r="D59" s="785" t="str">
        <f>Translations!$B$265</f>
        <v>Mätbar värme på anläggningsnivå</v>
      </c>
      <c r="E59" s="785"/>
      <c r="F59" s="785"/>
      <c r="G59" s="785"/>
      <c r="H59" s="785"/>
      <c r="I59" s="785"/>
      <c r="J59" s="785"/>
      <c r="K59" s="785"/>
      <c r="L59" s="785"/>
      <c r="M59" s="785"/>
      <c r="N59" s="785"/>
      <c r="P59" s="245"/>
      <c r="Q59" s="245"/>
      <c r="R59" s="245"/>
    </row>
    <row r="60" spans="3:18" ht="5.0999999999999996" customHeight="1" x14ac:dyDescent="0.25">
      <c r="P60" s="245"/>
      <c r="Q60" s="245"/>
      <c r="R60" s="245"/>
    </row>
    <row r="61" spans="3:18" ht="12.75" customHeight="1" x14ac:dyDescent="0.25">
      <c r="D61" s="16" t="s">
        <v>25</v>
      </c>
      <c r="E61" s="781" t="str">
        <f>Translations!$B$266</f>
        <v>Flöden av mätbar värme (import, export, förbrukning och produktion)</v>
      </c>
      <c r="F61" s="781"/>
      <c r="G61" s="781"/>
      <c r="H61" s="781"/>
      <c r="I61" s="781"/>
      <c r="J61" s="781"/>
      <c r="K61" s="781"/>
      <c r="L61" s="781"/>
      <c r="M61" s="781"/>
      <c r="N61" s="781"/>
      <c r="P61" s="245"/>
      <c r="Q61" s="245"/>
      <c r="R61" s="245"/>
    </row>
    <row r="62" spans="3:18" ht="12.75" customHeight="1" x14ac:dyDescent="0.25">
      <c r="E62" s="783" t="str">
        <f>Translations!$B$267</f>
        <v>För det särskilda syftet med datainsamling i enlighet med NIMs, bör detta avsnitt innefatta alla uppgifter som ges i avsnitt E.II i mallen för insamling av referensdata.</v>
      </c>
      <c r="F62" s="864"/>
      <c r="G62" s="864"/>
      <c r="H62" s="864"/>
      <c r="I62" s="864"/>
      <c r="J62" s="864"/>
      <c r="K62" s="864"/>
      <c r="L62" s="864"/>
      <c r="M62" s="864"/>
      <c r="N62" s="864"/>
      <c r="P62" s="245"/>
      <c r="Q62" s="245"/>
      <c r="R62" s="245"/>
    </row>
    <row r="63" spans="3:18" ht="12.75" customHeight="1" x14ac:dyDescent="0.25">
      <c r="D63" s="25" t="s">
        <v>31</v>
      </c>
      <c r="E63" s="862" t="str">
        <f>Translations!$B$268</f>
        <v>Är mätbara värmeflöden relevanta för anläggningen?</v>
      </c>
      <c r="F63" s="862"/>
      <c r="G63" s="862"/>
      <c r="H63" s="862"/>
      <c r="I63" s="862"/>
      <c r="J63" s="862"/>
      <c r="K63" s="862"/>
      <c r="L63" s="862"/>
      <c r="M63" s="865"/>
      <c r="N63" s="865"/>
      <c r="P63" s="245"/>
      <c r="Q63" s="245"/>
      <c r="R63" s="245"/>
    </row>
    <row r="64" spans="3:18" ht="12.75" customHeight="1" x14ac:dyDescent="0.25">
      <c r="D64" s="25"/>
      <c r="J64" s="866" t="str">
        <f>IF(AND(M63&lt;&gt;"",M63=FALSE),HYPERLINK("#" &amp; Q64,EUconst_MsgGoOn),"")</f>
        <v/>
      </c>
      <c r="K64" s="867"/>
      <c r="L64" s="867"/>
      <c r="M64" s="867"/>
      <c r="N64" s="868"/>
      <c r="P64" s="22" t="s">
        <v>175</v>
      </c>
      <c r="Q64" s="70" t="str">
        <f>"#"&amp;ADDRESS(ROW(D95),COLUMN(D95))</f>
        <v>#$D$95</v>
      </c>
      <c r="R64" s="245"/>
    </row>
    <row r="65" spans="1:18" ht="5.0999999999999996" customHeight="1" x14ac:dyDescent="0.25">
      <c r="D65" s="25"/>
      <c r="E65" s="25"/>
      <c r="F65" s="25"/>
      <c r="G65" s="25"/>
      <c r="H65" s="25"/>
      <c r="I65" s="25"/>
      <c r="J65" s="25"/>
      <c r="K65" s="25"/>
      <c r="L65" s="25"/>
      <c r="M65" s="25"/>
      <c r="N65" s="25"/>
      <c r="P65" s="22"/>
      <c r="Q65" s="245"/>
      <c r="R65" s="245"/>
    </row>
    <row r="66" spans="1:18" ht="12.75" customHeight="1" x14ac:dyDescent="0.25">
      <c r="D66" s="25" t="s">
        <v>32</v>
      </c>
      <c r="E66" s="862" t="str">
        <f>Translations!$B$249</f>
        <v>Information om tillämpad metod</v>
      </c>
      <c r="F66" s="862"/>
      <c r="G66" s="862"/>
      <c r="H66" s="862"/>
      <c r="I66" s="862"/>
      <c r="J66" s="862"/>
      <c r="K66" s="862"/>
      <c r="L66" s="862"/>
      <c r="M66" s="862"/>
      <c r="N66" s="862"/>
      <c r="P66" s="245"/>
      <c r="Q66" s="245"/>
      <c r="R66" s="245"/>
    </row>
    <row r="67" spans="1:18" ht="12.75" customHeight="1" x14ac:dyDescent="0.25">
      <c r="D67" s="25"/>
      <c r="E67" s="711" t="str">
        <f>Translations!$B$269</f>
        <v>Var god välj nedan beträffande alla mätbara värmeflöden:</v>
      </c>
      <c r="F67" s="712"/>
      <c r="G67" s="712"/>
      <c r="H67" s="712"/>
      <c r="I67" s="712"/>
      <c r="J67" s="712"/>
      <c r="K67" s="712"/>
      <c r="L67" s="712"/>
      <c r="M67" s="712"/>
      <c r="N67" s="712"/>
      <c r="P67" s="245"/>
      <c r="Q67" s="245"/>
      <c r="R67" s="245"/>
    </row>
    <row r="68" spans="1:18" ht="12.75" customHeight="1" x14ac:dyDescent="0.25">
      <c r="D68" s="25"/>
      <c r="E68" s="37" t="s">
        <v>139</v>
      </c>
      <c r="F68" s="858" t="str">
        <f>Translations!$B$270</f>
        <v>Den datakälla som används för energiflöden enligt avsnitt 4.5 i bilaga VII till FAR.</v>
      </c>
      <c r="G68" s="861"/>
      <c r="H68" s="861"/>
      <c r="I68" s="861"/>
      <c r="J68" s="861"/>
      <c r="K68" s="861"/>
      <c r="L68" s="861"/>
      <c r="M68" s="861"/>
      <c r="N68" s="861"/>
      <c r="P68" s="245"/>
      <c r="Q68" s="245"/>
      <c r="R68" s="245"/>
    </row>
    <row r="69" spans="1:18" ht="25.5" customHeight="1" x14ac:dyDescent="0.25">
      <c r="D69" s="25"/>
      <c r="E69" s="37"/>
      <c r="F69" s="858" t="str">
        <f>Translations!$B$253</f>
        <v>Eftersom mer än en av datakällorna kan vara relevanta kan högst tre källor anges enligt mallen. Om ännu fler datakällor är relevanta, var god ange de tre viktigaste källorna och beskriv metoden närmare nedan.</v>
      </c>
      <c r="G69" s="861"/>
      <c r="H69" s="861"/>
      <c r="I69" s="861"/>
      <c r="J69" s="861"/>
      <c r="K69" s="861"/>
      <c r="L69" s="861"/>
      <c r="M69" s="861"/>
      <c r="N69" s="861"/>
      <c r="P69" s="245"/>
      <c r="Q69" s="245"/>
      <c r="R69" s="245"/>
    </row>
    <row r="70" spans="1:18" ht="25.5" customHeight="1" x14ac:dyDescent="0.25">
      <c r="D70" s="25"/>
      <c r="E70" s="37"/>
      <c r="F70" s="858" t="str">
        <f>Translations!$B$271</f>
        <v>Om värmen importeras och förbrukas inom anläggningen kan till exempel de importerade flödena mätas med instrument som omfattas av nationell lagstadgad metrologisk kontroll (avsnitt 4.5 a), medan de förbrukade mängderna kan mätas med andra instrument som står under verksamhetsutövarens kontroll (avsnitt 4.5 b).</v>
      </c>
      <c r="G70" s="861"/>
      <c r="H70" s="861"/>
      <c r="I70" s="861"/>
      <c r="J70" s="861"/>
      <c r="K70" s="861"/>
      <c r="L70" s="861"/>
      <c r="M70" s="861"/>
      <c r="N70" s="861"/>
      <c r="P70" s="245"/>
      <c r="Q70" s="245"/>
      <c r="R70" s="245"/>
    </row>
    <row r="71" spans="1:18" ht="12.75" customHeight="1" x14ac:dyDescent="0.25">
      <c r="D71" s="25"/>
      <c r="E71" s="37" t="s">
        <v>139</v>
      </c>
      <c r="F71" s="858" t="str">
        <f>Translations!$B$272</f>
        <v>Den metod som används för att fastställa nettomängder enligt avsnitt 7.2 i bilaga VII till FAR.</v>
      </c>
      <c r="G71" s="861"/>
      <c r="H71" s="861"/>
      <c r="I71" s="861"/>
      <c r="J71" s="861"/>
      <c r="K71" s="861"/>
      <c r="L71" s="861"/>
      <c r="M71" s="861"/>
      <c r="N71" s="861"/>
      <c r="P71" s="245"/>
      <c r="Q71" s="245"/>
      <c r="R71" s="245"/>
    </row>
    <row r="72" spans="1:18" ht="25.5" customHeight="1" thickBot="1" x14ac:dyDescent="0.3">
      <c r="I72" s="863" t="str">
        <f>Translations!$B$254</f>
        <v>Datakälla</v>
      </c>
      <c r="J72" s="863"/>
      <c r="K72" s="863" t="str">
        <f>Translations!$B$255</f>
        <v>Andra datakällor 
(i förekommande fall)</v>
      </c>
      <c r="L72" s="863"/>
      <c r="M72" s="863" t="str">
        <f>Translations!$B$255</f>
        <v>Andra datakällor 
(i förekommande fall)</v>
      </c>
      <c r="N72" s="863"/>
      <c r="P72" s="245"/>
      <c r="Q72" s="245"/>
      <c r="R72" s="245" t="s">
        <v>168</v>
      </c>
    </row>
    <row r="73" spans="1:18" ht="12.75" customHeight="1" x14ac:dyDescent="0.25">
      <c r="D73" s="25"/>
      <c r="E73" s="118" t="s">
        <v>310</v>
      </c>
      <c r="F73" s="869" t="str">
        <f>Translations!$B$273</f>
        <v>Beräkning av mätbara värmeflöden</v>
      </c>
      <c r="G73" s="869"/>
      <c r="H73" s="870"/>
      <c r="I73" s="871"/>
      <c r="J73" s="872"/>
      <c r="K73" s="873"/>
      <c r="L73" s="874"/>
      <c r="M73" s="873"/>
      <c r="N73" s="890"/>
      <c r="P73" s="245"/>
      <c r="Q73" s="245"/>
      <c r="R73" s="251" t="b">
        <f>AND(M63&lt;&gt;"",M63=FALSE)</f>
        <v>0</v>
      </c>
    </row>
    <row r="74" spans="1:18" ht="12.75" customHeight="1" x14ac:dyDescent="0.25">
      <c r="D74" s="25"/>
      <c r="E74" s="118" t="s">
        <v>311</v>
      </c>
      <c r="F74" s="869" t="str">
        <f>Translations!$B$274</f>
        <v>Mätbara nettovärmeflöden</v>
      </c>
      <c r="G74" s="869"/>
      <c r="H74" s="870"/>
      <c r="I74" s="871"/>
      <c r="J74" s="872"/>
      <c r="K74" s="873"/>
      <c r="L74" s="874"/>
      <c r="M74" s="873"/>
      <c r="N74" s="890"/>
      <c r="P74" s="245"/>
      <c r="Q74" s="245"/>
      <c r="R74" s="252" t="b">
        <f>R73</f>
        <v>0</v>
      </c>
    </row>
    <row r="75" spans="1:18" ht="5.0999999999999996" customHeight="1" x14ac:dyDescent="0.25">
      <c r="D75" s="25"/>
      <c r="P75" s="245"/>
      <c r="Q75" s="245"/>
      <c r="R75" s="253"/>
    </row>
    <row r="76" spans="1:18" ht="12.75" customHeight="1" x14ac:dyDescent="0.25">
      <c r="D76" s="25"/>
      <c r="E76" s="118" t="s">
        <v>312</v>
      </c>
      <c r="F76" s="657" t="str">
        <f>Translations!$B$257</f>
        <v>Beskrivning av den metod som används</v>
      </c>
      <c r="G76" s="657"/>
      <c r="H76" s="657"/>
      <c r="I76" s="657"/>
      <c r="J76" s="657"/>
      <c r="K76" s="657"/>
      <c r="L76" s="657"/>
      <c r="M76" s="657"/>
      <c r="N76" s="657"/>
      <c r="P76" s="245"/>
      <c r="Q76" s="245"/>
      <c r="R76" s="253"/>
    </row>
    <row r="77" spans="1:18" ht="5.0999999999999996" customHeight="1" x14ac:dyDescent="0.25">
      <c r="D77" s="25"/>
      <c r="E77" s="118"/>
      <c r="F77" s="540"/>
      <c r="G77" s="540"/>
      <c r="H77" s="540"/>
      <c r="I77" s="540"/>
      <c r="J77" s="540"/>
      <c r="K77" s="540"/>
      <c r="L77" s="540"/>
      <c r="M77" s="540"/>
      <c r="N77" s="540"/>
      <c r="P77" s="245"/>
      <c r="Q77" s="245"/>
      <c r="R77" s="253"/>
    </row>
    <row r="78" spans="1:18" ht="12.75" customHeight="1" x14ac:dyDescent="0.25">
      <c r="D78" s="25"/>
      <c r="E78" s="118"/>
      <c r="F78" s="895" t="str">
        <f>IF(M63,HYPERLINK("#" &amp; Q78,EUConst_MsgDescription),"")</f>
        <v/>
      </c>
      <c r="G78" s="896"/>
      <c r="H78" s="896"/>
      <c r="I78" s="896"/>
      <c r="J78" s="896"/>
      <c r="K78" s="896"/>
      <c r="L78" s="896"/>
      <c r="M78" s="896"/>
      <c r="N78" s="897"/>
      <c r="P78" s="22" t="s">
        <v>175</v>
      </c>
      <c r="Q78" s="296" t="str">
        <f>"#"&amp;ADDRESS(ROW($C$8),COLUMN($C$8))</f>
        <v>#$C$8</v>
      </c>
      <c r="R78" s="253"/>
    </row>
    <row r="79" spans="1:18" ht="5.0999999999999996" customHeight="1" x14ac:dyDescent="0.25">
      <c r="D79" s="25"/>
      <c r="E79" s="24"/>
      <c r="F79" s="782"/>
      <c r="G79" s="782"/>
      <c r="H79" s="782"/>
      <c r="I79" s="782"/>
      <c r="J79" s="782"/>
      <c r="K79" s="782"/>
      <c r="L79" s="782"/>
      <c r="M79" s="782"/>
      <c r="N79" s="782"/>
      <c r="P79" s="245"/>
      <c r="Q79" s="245"/>
      <c r="R79" s="253"/>
    </row>
    <row r="80" spans="1:18" s="249" customFormat="1" ht="38.85" customHeight="1" x14ac:dyDescent="0.25">
      <c r="A80" s="248"/>
      <c r="B80" s="12"/>
      <c r="C80" s="36"/>
      <c r="D80" s="24"/>
      <c r="E80" s="24"/>
      <c r="F80" s="891"/>
      <c r="G80" s="892"/>
      <c r="H80" s="892"/>
      <c r="I80" s="892"/>
      <c r="J80" s="892"/>
      <c r="K80" s="892"/>
      <c r="L80" s="892"/>
      <c r="M80" s="892"/>
      <c r="N80" s="893"/>
      <c r="O80" s="36"/>
      <c r="P80" s="254"/>
      <c r="Q80" s="254"/>
      <c r="R80" s="255" t="b">
        <f>R74</f>
        <v>0</v>
      </c>
    </row>
    <row r="81" spans="3:18" ht="5.0999999999999996" customHeight="1" x14ac:dyDescent="0.25">
      <c r="D81" s="25"/>
      <c r="P81" s="245"/>
      <c r="Q81" s="245"/>
      <c r="R81" s="253"/>
    </row>
    <row r="82" spans="3:18" ht="12.75" customHeight="1" x14ac:dyDescent="0.25">
      <c r="D82" s="25"/>
      <c r="E82" s="118" t="s">
        <v>313</v>
      </c>
      <c r="F82" s="894" t="str">
        <f>Translations!$B$275</f>
        <v>Hänvisning till extern fil, i förekommande fall</v>
      </c>
      <c r="G82" s="894"/>
      <c r="H82" s="894"/>
      <c r="I82" s="894"/>
      <c r="J82" s="894"/>
      <c r="K82" s="845"/>
      <c r="L82" s="845"/>
      <c r="M82" s="845"/>
      <c r="N82" s="845"/>
      <c r="P82" s="245"/>
      <c r="Q82" s="245"/>
      <c r="R82" s="255" t="b">
        <f>R80</f>
        <v>0</v>
      </c>
    </row>
    <row r="83" spans="3:18" ht="5.0999999999999996" customHeight="1" x14ac:dyDescent="0.25">
      <c r="D83" s="25"/>
      <c r="P83" s="245"/>
      <c r="Q83" s="254"/>
      <c r="R83" s="253"/>
    </row>
    <row r="84" spans="3:18" ht="12.75" customHeight="1" x14ac:dyDescent="0.25">
      <c r="D84" s="25" t="s">
        <v>32</v>
      </c>
      <c r="E84" s="884" t="str">
        <f>Translations!$B$258</f>
        <v>Har den hierarkiska ordningen följts?</v>
      </c>
      <c r="F84" s="884"/>
      <c r="G84" s="884"/>
      <c r="H84" s="885"/>
      <c r="I84" s="260"/>
      <c r="J84" s="256" t="str">
        <f>Translations!$B$259</f>
        <v>Om inte, varför?</v>
      </c>
      <c r="K84" s="871"/>
      <c r="L84" s="872"/>
      <c r="M84" s="872"/>
      <c r="N84" s="886"/>
      <c r="P84" s="245"/>
      <c r="Q84" s="257" t="b">
        <f>R82</f>
        <v>0</v>
      </c>
      <c r="R84" s="258" t="b">
        <f>OR(R80,AND(I84&lt;&gt;"",I84=TRUE))</f>
        <v>0</v>
      </c>
    </row>
    <row r="85" spans="3:18" ht="25.5" customHeight="1" x14ac:dyDescent="0.25">
      <c r="E85" s="711"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85" s="712"/>
      <c r="G85" s="712"/>
      <c r="H85" s="712"/>
      <c r="I85" s="712"/>
      <c r="J85" s="712"/>
      <c r="K85" s="712"/>
      <c r="L85" s="712"/>
      <c r="M85" s="712"/>
      <c r="N85" s="712"/>
      <c r="P85" s="245"/>
      <c r="Q85" s="245"/>
      <c r="R85" s="253"/>
    </row>
    <row r="86" spans="3:18" ht="12.75" customHeight="1" x14ac:dyDescent="0.25">
      <c r="D86" s="25"/>
      <c r="E86" s="37" t="s">
        <v>139</v>
      </c>
      <c r="F86" s="858" t="str">
        <f>Translations!$B$261</f>
        <v>Osäkerhetsbedömning: andra datakällor leder till mindre osäkerhet på grundval av den förenklade osäkerhetsbedömning som avses i artikel 7.2 i FAR.</v>
      </c>
      <c r="G86" s="861"/>
      <c r="H86" s="861"/>
      <c r="I86" s="861"/>
      <c r="J86" s="861"/>
      <c r="K86" s="861"/>
      <c r="L86" s="861"/>
      <c r="M86" s="861"/>
      <c r="N86" s="861"/>
      <c r="P86" s="245"/>
      <c r="Q86" s="245"/>
      <c r="R86" s="253"/>
    </row>
    <row r="87" spans="3:18" ht="12.75" customHeight="1" x14ac:dyDescent="0.25">
      <c r="D87" s="25"/>
      <c r="E87" s="37" t="s">
        <v>139</v>
      </c>
      <c r="F87" s="858" t="str">
        <f>Translations!$B$262</f>
        <v>Teknisk ogenomförbarhet det är tekniskt ogenomförbart att använda sig av bättre datakällor.</v>
      </c>
      <c r="G87" s="861"/>
      <c r="H87" s="861"/>
      <c r="I87" s="861"/>
      <c r="J87" s="861"/>
      <c r="K87" s="861"/>
      <c r="L87" s="861"/>
      <c r="M87" s="861"/>
      <c r="N87" s="861"/>
      <c r="P87" s="245"/>
      <c r="Q87" s="245"/>
      <c r="R87" s="253"/>
    </row>
    <row r="88" spans="3:18" ht="12.75" customHeight="1" x14ac:dyDescent="0.25">
      <c r="D88" s="25"/>
      <c r="E88" s="37" t="s">
        <v>139</v>
      </c>
      <c r="F88" s="858" t="str">
        <f>Translations!$B$263</f>
        <v>Orimliga kostnader: det skulle medföra orimliga kostnader att använda bättre datakällor.</v>
      </c>
      <c r="G88" s="861"/>
      <c r="H88" s="861"/>
      <c r="I88" s="861"/>
      <c r="J88" s="861"/>
      <c r="K88" s="861"/>
      <c r="L88" s="861"/>
      <c r="M88" s="861"/>
      <c r="N88" s="861"/>
      <c r="P88" s="245"/>
      <c r="Q88" s="245"/>
      <c r="R88" s="253"/>
    </row>
    <row r="89" spans="3:18" ht="5.0999999999999996" customHeight="1" x14ac:dyDescent="0.25">
      <c r="E89" s="431"/>
      <c r="F89" s="431"/>
      <c r="G89" s="431"/>
      <c r="H89" s="431"/>
      <c r="I89" s="431"/>
      <c r="J89" s="431"/>
      <c r="K89" s="431"/>
      <c r="L89" s="431"/>
      <c r="M89" s="431"/>
      <c r="N89" s="431"/>
      <c r="P89" s="245"/>
      <c r="Q89" s="254"/>
      <c r="R89" s="253"/>
    </row>
    <row r="90" spans="3:18" ht="12.75" customHeight="1" x14ac:dyDescent="0.25">
      <c r="D90" s="12"/>
      <c r="E90" s="12"/>
      <c r="F90" s="657" t="str">
        <f>Translations!$B$264</f>
        <v>Ytterligare uppgifter om eventuella avvikelser från hierarkin</v>
      </c>
      <c r="G90" s="657"/>
      <c r="H90" s="657"/>
      <c r="I90" s="657"/>
      <c r="J90" s="657"/>
      <c r="K90" s="657"/>
      <c r="L90" s="657"/>
      <c r="M90" s="657"/>
      <c r="N90" s="657"/>
      <c r="P90" s="245"/>
      <c r="Q90" s="254"/>
      <c r="R90" s="253"/>
    </row>
    <row r="91" spans="3:18" ht="25.5" customHeight="1" thickBot="1" x14ac:dyDescent="0.3">
      <c r="D91" s="12"/>
      <c r="E91" s="12"/>
      <c r="F91" s="891"/>
      <c r="G91" s="892"/>
      <c r="H91" s="892"/>
      <c r="I91" s="892"/>
      <c r="J91" s="892"/>
      <c r="K91" s="892"/>
      <c r="L91" s="892"/>
      <c r="M91" s="892"/>
      <c r="N91" s="893"/>
      <c r="P91" s="245"/>
      <c r="Q91" s="254"/>
      <c r="R91" s="259" t="b">
        <f>R84</f>
        <v>0</v>
      </c>
    </row>
    <row r="92" spans="3:18" ht="12.75" customHeight="1" x14ac:dyDescent="0.25"/>
    <row r="93" spans="3:18" ht="16.5" customHeight="1" x14ac:dyDescent="0.25">
      <c r="C93" s="242" t="s">
        <v>250</v>
      </c>
      <c r="D93" s="785" t="str">
        <f>Translations!$B$276</f>
        <v>Restgasbalans på anläggningsnivå</v>
      </c>
      <c r="E93" s="785"/>
      <c r="F93" s="785"/>
      <c r="G93" s="785"/>
      <c r="H93" s="785"/>
      <c r="I93" s="785"/>
      <c r="J93" s="785"/>
      <c r="K93" s="785"/>
      <c r="L93" s="785"/>
      <c r="M93" s="785"/>
      <c r="N93" s="785"/>
      <c r="P93" s="245"/>
      <c r="Q93" s="245"/>
      <c r="R93" s="245"/>
    </row>
    <row r="94" spans="3:18" ht="5.0999999999999996" customHeight="1" x14ac:dyDescent="0.25">
      <c r="P94" s="245"/>
      <c r="Q94" s="245"/>
      <c r="R94" s="245"/>
    </row>
    <row r="95" spans="3:18" ht="12.75" customHeight="1" x14ac:dyDescent="0.25">
      <c r="D95" s="16" t="s">
        <v>25</v>
      </c>
      <c r="E95" s="781" t="str">
        <f>Translations!$B$277</f>
        <v>Restgasflöden (import, export, förbrukning och produktion)</v>
      </c>
      <c r="F95" s="781"/>
      <c r="G95" s="781"/>
      <c r="H95" s="781"/>
      <c r="I95" s="781"/>
      <c r="J95" s="781"/>
      <c r="K95" s="781"/>
      <c r="L95" s="781"/>
      <c r="M95" s="781"/>
      <c r="N95" s="781"/>
      <c r="P95" s="245"/>
      <c r="Q95" s="245"/>
      <c r="R95" s="245"/>
    </row>
    <row r="96" spans="3:18" ht="12.75" customHeight="1" x14ac:dyDescent="0.25">
      <c r="E96" s="783" t="str">
        <f>Translations!$B$278</f>
        <v>För det särskilda syftet med datainsamling i enlighet med NIMs, bör detta avsnitt innefatta alla uppgifter som ges i avsnitt E.III i mallen för insamling av referensdata.</v>
      </c>
      <c r="F96" s="864"/>
      <c r="G96" s="864"/>
      <c r="H96" s="864"/>
      <c r="I96" s="864"/>
      <c r="J96" s="864"/>
      <c r="K96" s="864"/>
      <c r="L96" s="864"/>
      <c r="M96" s="864"/>
      <c r="N96" s="864"/>
      <c r="P96" s="245"/>
      <c r="Q96" s="245"/>
      <c r="R96" s="245"/>
    </row>
    <row r="97" spans="4:18" ht="12.75" customHeight="1" x14ac:dyDescent="0.25">
      <c r="D97" s="25" t="s">
        <v>31</v>
      </c>
      <c r="E97" s="862" t="str">
        <f>Translations!$B$279</f>
        <v>Är restgasflöden relevanta för anläggningen?</v>
      </c>
      <c r="F97" s="862"/>
      <c r="G97" s="862"/>
      <c r="H97" s="862"/>
      <c r="I97" s="862"/>
      <c r="J97" s="862"/>
      <c r="K97" s="862"/>
      <c r="L97" s="862"/>
      <c r="M97" s="865"/>
      <c r="N97" s="865"/>
      <c r="P97" s="245"/>
      <c r="Q97" s="245"/>
      <c r="R97" s="245"/>
    </row>
    <row r="98" spans="4:18" ht="12.75" customHeight="1" x14ac:dyDescent="0.25">
      <c r="D98" s="25"/>
      <c r="J98" s="866" t="str">
        <f>IF(AND(M97&lt;&gt;"",M97=FALSE),HYPERLINK("#" &amp; Q98,EUconst_MsgGoOn),"")</f>
        <v/>
      </c>
      <c r="K98" s="867"/>
      <c r="L98" s="867"/>
      <c r="M98" s="867"/>
      <c r="N98" s="868"/>
      <c r="P98" s="22" t="s">
        <v>175</v>
      </c>
      <c r="Q98" s="70" t="str">
        <f>"#"&amp;ADDRESS(ROW(D128),COLUMN(D128))</f>
        <v>#$D$128</v>
      </c>
      <c r="R98" s="245"/>
    </row>
    <row r="99" spans="4:18" ht="5.0999999999999996" customHeight="1" x14ac:dyDescent="0.25">
      <c r="D99" s="25"/>
      <c r="E99" s="25"/>
      <c r="F99" s="25"/>
      <c r="G99" s="25"/>
      <c r="H99" s="25"/>
      <c r="I99" s="25"/>
      <c r="J99" s="25"/>
      <c r="K99" s="25"/>
      <c r="L99" s="25"/>
      <c r="M99" s="25"/>
      <c r="N99" s="25"/>
      <c r="P99" s="22"/>
      <c r="Q99" s="245"/>
      <c r="R99" s="245"/>
    </row>
    <row r="100" spans="4:18" ht="12.75" customHeight="1" x14ac:dyDescent="0.25">
      <c r="D100" s="25" t="s">
        <v>32</v>
      </c>
      <c r="E100" s="862" t="str">
        <f>Translations!$B$249</f>
        <v>Information om tillämpad metod</v>
      </c>
      <c r="F100" s="862"/>
      <c r="G100" s="862"/>
      <c r="H100" s="862"/>
      <c r="I100" s="862"/>
      <c r="J100" s="862"/>
      <c r="K100" s="862"/>
      <c r="L100" s="862"/>
      <c r="M100" s="862"/>
      <c r="N100" s="862"/>
      <c r="P100" s="245"/>
      <c r="Q100" s="245"/>
      <c r="R100" s="245"/>
    </row>
    <row r="101" spans="4:18" ht="12.75" customHeight="1" x14ac:dyDescent="0.25">
      <c r="D101" s="25"/>
      <c r="E101" s="711" t="str">
        <f>Translations!$B$280</f>
        <v>Var god välj nedan beträffande alla restgasflöden:</v>
      </c>
      <c r="F101" s="712"/>
      <c r="G101" s="712"/>
      <c r="H101" s="712"/>
      <c r="I101" s="712"/>
      <c r="J101" s="712"/>
      <c r="K101" s="712"/>
      <c r="L101" s="712"/>
      <c r="M101" s="712"/>
      <c r="N101" s="712"/>
      <c r="P101" s="245"/>
      <c r="Q101" s="245"/>
      <c r="R101" s="245"/>
    </row>
    <row r="102" spans="4:18" ht="12.75" customHeight="1" x14ac:dyDescent="0.25">
      <c r="D102" s="25"/>
      <c r="E102" s="37" t="s">
        <v>139</v>
      </c>
      <c r="F102" s="858" t="str">
        <f>Translations!$B$251</f>
        <v>datakällor som används för mängder enligt avsnitt 4.4 i bilaga VII till FAR.</v>
      </c>
      <c r="G102" s="861"/>
      <c r="H102" s="861"/>
      <c r="I102" s="861"/>
      <c r="J102" s="861"/>
      <c r="K102" s="861"/>
      <c r="L102" s="861"/>
      <c r="M102" s="861"/>
      <c r="N102" s="861"/>
      <c r="P102" s="245"/>
      <c r="Q102" s="245"/>
      <c r="R102" s="245"/>
    </row>
    <row r="103" spans="4:18" ht="25.5" customHeight="1" x14ac:dyDescent="0.25">
      <c r="D103" s="25"/>
      <c r="E103" s="37"/>
      <c r="F103" s="858" t="str">
        <f>Translations!$B$253</f>
        <v>Eftersom mer än en av datakällorna kan vara relevanta kan högst tre källor anges enligt mallen. Om ännu fler datakällor är relevanta, var god ange de tre viktigaste källorna och beskriv metoden närmare nedan.</v>
      </c>
      <c r="G103" s="861"/>
      <c r="H103" s="861"/>
      <c r="I103" s="861"/>
      <c r="J103" s="861"/>
      <c r="K103" s="861"/>
      <c r="L103" s="861"/>
      <c r="M103" s="861"/>
      <c r="N103" s="861"/>
      <c r="P103" s="245"/>
      <c r="Q103" s="245"/>
      <c r="R103" s="245"/>
    </row>
    <row r="104" spans="4:18" ht="12.75" customHeight="1" x14ac:dyDescent="0.25">
      <c r="D104" s="25"/>
      <c r="E104" s="37" t="s">
        <v>139</v>
      </c>
      <c r="F104" s="858" t="str">
        <f>Translations!$B$281</f>
        <v>Den metod som används för att fastställa energiinnehåll enligt avsnitt 4.6 i bilaga VII till FAR.</v>
      </c>
      <c r="G104" s="861"/>
      <c r="H104" s="861"/>
      <c r="I104" s="861"/>
      <c r="J104" s="861"/>
      <c r="K104" s="861"/>
      <c r="L104" s="861"/>
      <c r="M104" s="861"/>
      <c r="N104" s="861"/>
      <c r="P104" s="245"/>
      <c r="Q104" s="245"/>
      <c r="R104" s="245"/>
    </row>
    <row r="105" spans="4:18" ht="25.5" customHeight="1" thickBot="1" x14ac:dyDescent="0.3">
      <c r="I105" s="863" t="str">
        <f>Translations!$B$254</f>
        <v>Datakälla</v>
      </c>
      <c r="J105" s="863"/>
      <c r="K105" s="863" t="str">
        <f>Translations!$B$255</f>
        <v>Andra datakällor 
(i förekommande fall)</v>
      </c>
      <c r="L105" s="863"/>
      <c r="M105" s="863" t="str">
        <f>Translations!$B$255</f>
        <v>Andra datakällor 
(i förekommande fall)</v>
      </c>
      <c r="N105" s="863"/>
      <c r="P105" s="245"/>
      <c r="Q105" s="245"/>
      <c r="R105" s="245" t="s">
        <v>168</v>
      </c>
    </row>
    <row r="106" spans="4:18" ht="12.75" customHeight="1" x14ac:dyDescent="0.25">
      <c r="D106" s="25"/>
      <c r="E106" s="118" t="s">
        <v>310</v>
      </c>
      <c r="F106" s="869" t="str">
        <f>Translations!$B$282</f>
        <v>Beräkning av restgasflöden</v>
      </c>
      <c r="G106" s="869"/>
      <c r="H106" s="870"/>
      <c r="I106" s="871"/>
      <c r="J106" s="872"/>
      <c r="K106" s="873"/>
      <c r="L106" s="874"/>
      <c r="M106" s="873"/>
      <c r="N106" s="890"/>
      <c r="P106" s="245"/>
      <c r="Q106" s="245"/>
      <c r="R106" s="251" t="b">
        <f>AND(M97&lt;&gt;"",M97=FALSE)</f>
        <v>0</v>
      </c>
    </row>
    <row r="107" spans="4:18" ht="12.75" customHeight="1" x14ac:dyDescent="0.25">
      <c r="D107" s="25"/>
      <c r="E107" s="118" t="s">
        <v>311</v>
      </c>
      <c r="F107" s="869" t="str">
        <f>Translations!$B$283</f>
        <v>Restgasers energiinnehåll</v>
      </c>
      <c r="G107" s="869"/>
      <c r="H107" s="870"/>
      <c r="I107" s="871"/>
      <c r="J107" s="872"/>
      <c r="K107" s="873"/>
      <c r="L107" s="874"/>
      <c r="M107" s="910"/>
      <c r="N107" s="910"/>
      <c r="P107" s="245"/>
      <c r="Q107" s="245"/>
      <c r="R107" s="252" t="b">
        <f>R106</f>
        <v>0</v>
      </c>
    </row>
    <row r="108" spans="4:18" ht="5.0999999999999996" customHeight="1" x14ac:dyDescent="0.25">
      <c r="D108" s="25"/>
      <c r="P108" s="245"/>
      <c r="Q108" s="245"/>
      <c r="R108" s="253"/>
    </row>
    <row r="109" spans="4:18" ht="12.75" customHeight="1" x14ac:dyDescent="0.25">
      <c r="D109" s="25"/>
      <c r="E109" s="118" t="s">
        <v>312</v>
      </c>
      <c r="F109" s="657" t="str">
        <f>Translations!$B$257</f>
        <v>Beskrivning av den metod som används</v>
      </c>
      <c r="G109" s="657"/>
      <c r="H109" s="657"/>
      <c r="I109" s="657"/>
      <c r="J109" s="657"/>
      <c r="K109" s="657"/>
      <c r="L109" s="657"/>
      <c r="M109" s="657"/>
      <c r="N109" s="657"/>
      <c r="P109" s="245"/>
      <c r="Q109" s="245"/>
      <c r="R109" s="253"/>
    </row>
    <row r="110" spans="4:18" ht="5.0999999999999996" customHeight="1" x14ac:dyDescent="0.25">
      <c r="D110" s="25"/>
      <c r="E110" s="118"/>
      <c r="F110" s="540"/>
      <c r="G110" s="540"/>
      <c r="H110" s="540"/>
      <c r="I110" s="540"/>
      <c r="J110" s="540"/>
      <c r="K110" s="540"/>
      <c r="L110" s="540"/>
      <c r="M110" s="540"/>
      <c r="N110" s="540"/>
      <c r="P110" s="245"/>
      <c r="Q110" s="245"/>
      <c r="R110" s="253"/>
    </row>
    <row r="111" spans="4:18" ht="12.75" customHeight="1" x14ac:dyDescent="0.25">
      <c r="D111" s="25"/>
      <c r="E111" s="118"/>
      <c r="F111" s="895" t="str">
        <f>IF(M97,HYPERLINK("#" &amp; Q111,EUConst_MsgDescription),"")</f>
        <v/>
      </c>
      <c r="G111" s="896"/>
      <c r="H111" s="896"/>
      <c r="I111" s="896"/>
      <c r="J111" s="896"/>
      <c r="K111" s="896"/>
      <c r="L111" s="896"/>
      <c r="M111" s="896"/>
      <c r="N111" s="897"/>
      <c r="P111" s="22" t="s">
        <v>175</v>
      </c>
      <c r="Q111" s="70" t="str">
        <f>"#"&amp;ADDRESS(ROW($C$8),COLUMN($C$8))</f>
        <v>#$C$8</v>
      </c>
      <c r="R111" s="253"/>
    </row>
    <row r="112" spans="4:18" ht="5.0999999999999996" customHeight="1" x14ac:dyDescent="0.25">
      <c r="D112" s="25"/>
      <c r="E112" s="24"/>
      <c r="F112" s="782"/>
      <c r="G112" s="782"/>
      <c r="H112" s="782"/>
      <c r="I112" s="782"/>
      <c r="J112" s="782"/>
      <c r="K112" s="782"/>
      <c r="L112" s="782"/>
      <c r="M112" s="782"/>
      <c r="N112" s="782"/>
      <c r="P112" s="245"/>
      <c r="Q112" s="245"/>
      <c r="R112" s="253"/>
    </row>
    <row r="113" spans="1:19" s="249" customFormat="1" ht="50.1" customHeight="1" x14ac:dyDescent="0.25">
      <c r="A113" s="248"/>
      <c r="B113" s="12"/>
      <c r="C113" s="36"/>
      <c r="D113" s="24"/>
      <c r="E113" s="24"/>
      <c r="F113" s="891"/>
      <c r="G113" s="892"/>
      <c r="H113" s="892"/>
      <c r="I113" s="892"/>
      <c r="J113" s="892"/>
      <c r="K113" s="892"/>
      <c r="L113" s="892"/>
      <c r="M113" s="892"/>
      <c r="N113" s="893"/>
      <c r="O113" s="36"/>
      <c r="P113" s="254"/>
      <c r="Q113" s="254"/>
      <c r="R113" s="255" t="b">
        <f>R107</f>
        <v>0</v>
      </c>
    </row>
    <row r="114" spans="1:19" ht="5.0999999999999996" customHeight="1" x14ac:dyDescent="0.25">
      <c r="D114" s="25"/>
      <c r="P114" s="245"/>
      <c r="Q114" s="245"/>
      <c r="R114" s="253"/>
    </row>
    <row r="115" spans="1:19" ht="12.75" customHeight="1" x14ac:dyDescent="0.25">
      <c r="D115" s="25"/>
      <c r="E115" s="118" t="s">
        <v>313</v>
      </c>
      <c r="F115" s="894" t="str">
        <f>Translations!$B$275</f>
        <v>Hänvisning till extern fil, i förekommande fall</v>
      </c>
      <c r="G115" s="894"/>
      <c r="H115" s="894"/>
      <c r="I115" s="894"/>
      <c r="J115" s="894"/>
      <c r="K115" s="845"/>
      <c r="L115" s="845"/>
      <c r="M115" s="845"/>
      <c r="N115" s="845"/>
      <c r="P115" s="245"/>
      <c r="Q115" s="245"/>
      <c r="R115" s="255" t="b">
        <f>R113</f>
        <v>0</v>
      </c>
    </row>
    <row r="116" spans="1:19" ht="5.0999999999999996" customHeight="1" x14ac:dyDescent="0.25">
      <c r="D116" s="25"/>
      <c r="P116" s="245"/>
      <c r="Q116" s="254"/>
      <c r="R116" s="253"/>
    </row>
    <row r="117" spans="1:19" ht="12.75" customHeight="1" x14ac:dyDescent="0.25">
      <c r="D117" s="25" t="s">
        <v>32</v>
      </c>
      <c r="E117" s="884" t="str">
        <f>Translations!$B$258</f>
        <v>Har den hierarkiska ordningen följts?</v>
      </c>
      <c r="F117" s="884"/>
      <c r="G117" s="884"/>
      <c r="H117" s="885"/>
      <c r="I117" s="260"/>
      <c r="J117" s="256" t="str">
        <f>Translations!$B$259</f>
        <v>Om inte, varför?</v>
      </c>
      <c r="K117" s="871"/>
      <c r="L117" s="872"/>
      <c r="M117" s="872"/>
      <c r="N117" s="886"/>
      <c r="P117" s="245"/>
      <c r="Q117" s="257" t="b">
        <f>R115</f>
        <v>0</v>
      </c>
      <c r="R117" s="258" t="b">
        <f>OR(R113,AND(I117&lt;&gt;"",I117=TRUE))</f>
        <v>0</v>
      </c>
    </row>
    <row r="118" spans="1:19" ht="25.5" customHeight="1" x14ac:dyDescent="0.25">
      <c r="E118" s="711"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118" s="712"/>
      <c r="G118" s="712"/>
      <c r="H118" s="712"/>
      <c r="I118" s="712"/>
      <c r="J118" s="712"/>
      <c r="K118" s="712"/>
      <c r="L118" s="712"/>
      <c r="M118" s="712"/>
      <c r="N118" s="712"/>
      <c r="P118" s="245"/>
      <c r="Q118" s="245"/>
      <c r="R118" s="253"/>
    </row>
    <row r="119" spans="1:19" ht="12.75" customHeight="1" x14ac:dyDescent="0.25">
      <c r="D119" s="25"/>
      <c r="E119" s="37" t="s">
        <v>139</v>
      </c>
      <c r="F119" s="858" t="str">
        <f>Translations!$B$261</f>
        <v>Osäkerhetsbedömning: andra datakällor leder till mindre osäkerhet på grundval av den förenklade osäkerhetsbedömning som avses i artikel 7.2 i FAR.</v>
      </c>
      <c r="G119" s="861"/>
      <c r="H119" s="861"/>
      <c r="I119" s="861"/>
      <c r="J119" s="861"/>
      <c r="K119" s="861"/>
      <c r="L119" s="861"/>
      <c r="M119" s="861"/>
      <c r="N119" s="861"/>
      <c r="P119" s="245"/>
      <c r="Q119" s="245"/>
      <c r="R119" s="253"/>
    </row>
    <row r="120" spans="1:19" ht="12.75" customHeight="1" x14ac:dyDescent="0.25">
      <c r="D120" s="25"/>
      <c r="E120" s="37" t="s">
        <v>139</v>
      </c>
      <c r="F120" s="858" t="str">
        <f>Translations!$B$262</f>
        <v>Teknisk ogenomförbarhet det är tekniskt ogenomförbart att använda sig av bättre datakällor.</v>
      </c>
      <c r="G120" s="861"/>
      <c r="H120" s="861"/>
      <c r="I120" s="861"/>
      <c r="J120" s="861"/>
      <c r="K120" s="861"/>
      <c r="L120" s="861"/>
      <c r="M120" s="861"/>
      <c r="N120" s="861"/>
      <c r="P120" s="245"/>
      <c r="Q120" s="245"/>
      <c r="R120" s="253"/>
    </row>
    <row r="121" spans="1:19" ht="12.75" customHeight="1" x14ac:dyDescent="0.25">
      <c r="D121" s="25"/>
      <c r="E121" s="37" t="s">
        <v>139</v>
      </c>
      <c r="F121" s="858" t="str">
        <f>Translations!$B$263</f>
        <v>Orimliga kostnader: det skulle medföra orimliga kostnader att använda bättre datakällor.</v>
      </c>
      <c r="G121" s="861"/>
      <c r="H121" s="861"/>
      <c r="I121" s="861"/>
      <c r="J121" s="861"/>
      <c r="K121" s="861"/>
      <c r="L121" s="861"/>
      <c r="M121" s="861"/>
      <c r="N121" s="861"/>
      <c r="P121" s="245"/>
      <c r="Q121" s="245"/>
      <c r="R121" s="253"/>
    </row>
    <row r="122" spans="1:19" ht="5.0999999999999996" customHeight="1" x14ac:dyDescent="0.25">
      <c r="E122" s="431"/>
      <c r="F122" s="431"/>
      <c r="G122" s="431"/>
      <c r="H122" s="431"/>
      <c r="I122" s="431"/>
      <c r="J122" s="431"/>
      <c r="K122" s="431"/>
      <c r="L122" s="431"/>
      <c r="M122" s="431"/>
      <c r="N122" s="431"/>
      <c r="P122" s="245"/>
      <c r="Q122" s="254"/>
      <c r="R122" s="253"/>
    </row>
    <row r="123" spans="1:19" ht="12.75" customHeight="1" x14ac:dyDescent="0.25">
      <c r="D123" s="12"/>
      <c r="E123" s="12"/>
      <c r="F123" s="657" t="str">
        <f>Translations!$B$264</f>
        <v>Ytterligare uppgifter om eventuella avvikelser från hierarkin</v>
      </c>
      <c r="G123" s="657"/>
      <c r="H123" s="657"/>
      <c r="I123" s="657"/>
      <c r="J123" s="657"/>
      <c r="K123" s="657"/>
      <c r="L123" s="657"/>
      <c r="M123" s="657"/>
      <c r="N123" s="657"/>
      <c r="P123" s="245"/>
      <c r="Q123" s="254"/>
      <c r="R123" s="253"/>
    </row>
    <row r="124" spans="1:19" ht="25.5" customHeight="1" thickBot="1" x14ac:dyDescent="0.3">
      <c r="D124" s="12"/>
      <c r="E124" s="12"/>
      <c r="F124" s="891"/>
      <c r="G124" s="892"/>
      <c r="H124" s="892"/>
      <c r="I124" s="892"/>
      <c r="J124" s="892"/>
      <c r="K124" s="892"/>
      <c r="L124" s="892"/>
      <c r="M124" s="892"/>
      <c r="N124" s="893"/>
      <c r="P124" s="245"/>
      <c r="Q124" s="254"/>
      <c r="R124" s="259" t="b">
        <f>R117</f>
        <v>0</v>
      </c>
    </row>
    <row r="125" spans="1:19" ht="12.75" customHeight="1" x14ac:dyDescent="0.25"/>
    <row r="126" spans="1:19" s="20" customFormat="1" ht="15.75" customHeight="1" x14ac:dyDescent="0.3">
      <c r="A126" s="18"/>
      <c r="B126" s="194"/>
      <c r="C126" s="288" t="s">
        <v>251</v>
      </c>
      <c r="D126" s="909" t="str">
        <f>Translations!$B$284</f>
        <v>El på anläggningsnivå</v>
      </c>
      <c r="E126" s="909"/>
      <c r="F126" s="909"/>
      <c r="G126" s="909"/>
      <c r="H126" s="909"/>
      <c r="I126" s="909"/>
      <c r="J126" s="909"/>
      <c r="K126" s="909"/>
      <c r="L126" s="909"/>
      <c r="M126" s="909"/>
      <c r="N126" s="909"/>
      <c r="O126" s="218"/>
      <c r="P126" s="39"/>
      <c r="Q126" s="18"/>
      <c r="R126" s="18"/>
      <c r="S126" s="244"/>
    </row>
    <row r="127" spans="1:19" s="20" customFormat="1" ht="5.0999999999999996" customHeight="1" x14ac:dyDescent="0.3">
      <c r="A127" s="18"/>
      <c r="B127" s="194"/>
      <c r="C127" s="194"/>
      <c r="D127" s="194"/>
      <c r="E127" s="194"/>
      <c r="F127" s="194"/>
      <c r="G127" s="194"/>
      <c r="H127" s="194"/>
      <c r="I127" s="194"/>
      <c r="J127" s="194"/>
      <c r="K127" s="194"/>
      <c r="L127" s="194"/>
      <c r="M127" s="19"/>
      <c r="N127" s="19"/>
      <c r="O127" s="218"/>
      <c r="P127" s="39"/>
      <c r="Q127" s="18"/>
      <c r="R127" s="18"/>
      <c r="S127" s="244"/>
    </row>
    <row r="128" spans="1:19" ht="12.75" customHeight="1" x14ac:dyDescent="0.25">
      <c r="D128" s="16" t="s">
        <v>25</v>
      </c>
      <c r="E128" s="781" t="str">
        <f>Translations!$B$285</f>
        <v>Elflöden (import, export, förbrukning och produktion)</v>
      </c>
      <c r="F128" s="781"/>
      <c r="G128" s="781"/>
      <c r="H128" s="781"/>
      <c r="I128" s="781"/>
      <c r="J128" s="781"/>
      <c r="K128" s="781"/>
      <c r="L128" s="781"/>
      <c r="M128" s="781"/>
      <c r="N128" s="781"/>
      <c r="O128" s="218"/>
      <c r="P128" s="245"/>
      <c r="Q128" s="245"/>
      <c r="R128" s="245"/>
    </row>
    <row r="129" spans="1:18" ht="12.75" customHeight="1" x14ac:dyDescent="0.25">
      <c r="E129" s="783" t="str">
        <f>Translations!$B$286</f>
        <v>För det särskilda syftet med datainsamling i enlighet med NIMs, bör detta avsnitt innefatta alla uppgifter som ges i avsnitt E.IV i mallen för insamling av referensdata.</v>
      </c>
      <c r="F129" s="864"/>
      <c r="G129" s="864"/>
      <c r="H129" s="864"/>
      <c r="I129" s="864"/>
      <c r="J129" s="864"/>
      <c r="K129" s="864"/>
      <c r="L129" s="864"/>
      <c r="M129" s="864"/>
      <c r="N129" s="864"/>
      <c r="O129" s="218"/>
      <c r="P129" s="245"/>
      <c r="Q129" s="245"/>
      <c r="R129" s="245"/>
    </row>
    <row r="130" spans="1:18" ht="12.75" customHeight="1" x14ac:dyDescent="0.25">
      <c r="D130" s="25" t="s">
        <v>31</v>
      </c>
      <c r="E130" s="862" t="str">
        <f>Translations!$B$287</f>
        <v>Produceras el vid anläggningen?</v>
      </c>
      <c r="F130" s="862"/>
      <c r="G130" s="862"/>
      <c r="H130" s="862"/>
      <c r="I130" s="862"/>
      <c r="J130" s="862"/>
      <c r="K130" s="862"/>
      <c r="L130" s="862"/>
      <c r="M130" s="865"/>
      <c r="N130" s="865"/>
      <c r="O130" s="218"/>
      <c r="P130" s="245"/>
      <c r="Q130" s="245"/>
      <c r="R130" s="245"/>
    </row>
    <row r="131" spans="1:18" ht="25.5" customHeight="1" x14ac:dyDescent="0.25">
      <c r="D131" s="25"/>
      <c r="E131" s="711" t="str">
        <f>Translations!$B$827</f>
        <v xml:space="preserve">1) Om anläggningen producerar el bör metoden omfatta producerad, importerad, exporterad och förbrukad el.
2) Om anläggningen inte producerar el ska endast metoden för elförbrukning anges nedan. </v>
      </c>
      <c r="F131" s="712"/>
      <c r="G131" s="712"/>
      <c r="H131" s="712"/>
      <c r="I131" s="712"/>
      <c r="J131" s="712"/>
      <c r="K131" s="712"/>
      <c r="L131" s="712"/>
      <c r="M131" s="712"/>
      <c r="N131" s="712"/>
      <c r="O131" s="218"/>
      <c r="P131" s="245"/>
      <c r="Q131" s="245"/>
      <c r="R131" s="245"/>
    </row>
    <row r="132" spans="1:18" ht="5.0999999999999996" customHeight="1" x14ac:dyDescent="0.25">
      <c r="D132" s="25"/>
      <c r="E132" s="25"/>
      <c r="F132" s="25"/>
      <c r="G132" s="25"/>
      <c r="H132" s="25"/>
      <c r="I132" s="25"/>
      <c r="J132" s="25"/>
      <c r="K132" s="25"/>
      <c r="L132" s="25"/>
      <c r="M132" s="25"/>
      <c r="N132" s="25"/>
      <c r="O132" s="218"/>
      <c r="P132" s="22"/>
      <c r="Q132" s="245"/>
      <c r="R132" s="245"/>
    </row>
    <row r="133" spans="1:18" ht="12.75" customHeight="1" x14ac:dyDescent="0.25">
      <c r="D133" s="25" t="s">
        <v>32</v>
      </c>
      <c r="E133" s="862" t="str">
        <f>Translations!$B$249</f>
        <v>Information om tillämpad metod</v>
      </c>
      <c r="F133" s="862"/>
      <c r="G133" s="862"/>
      <c r="H133" s="862"/>
      <c r="I133" s="862"/>
      <c r="J133" s="862"/>
      <c r="K133" s="862"/>
      <c r="L133" s="862"/>
      <c r="M133" s="862"/>
      <c r="N133" s="862"/>
      <c r="P133" s="245"/>
      <c r="Q133" s="245"/>
      <c r="R133" s="245"/>
    </row>
    <row r="134" spans="1:18" ht="25.5" customHeight="1" x14ac:dyDescent="0.25">
      <c r="D134" s="25"/>
      <c r="E134" s="711" t="str">
        <f>Translations!$B$253</f>
        <v>Eftersom mer än en av datakällorna kan vara relevanta kan högst tre källor anges enligt mallen. Om ännu fler datakällor är relevanta, var god ange de tre viktigaste källorna och beskriv metoden närmare nedan.</v>
      </c>
      <c r="F134" s="712"/>
      <c r="G134" s="712"/>
      <c r="H134" s="712"/>
      <c r="I134" s="712"/>
      <c r="J134" s="712"/>
      <c r="K134" s="712"/>
      <c r="L134" s="712"/>
      <c r="M134" s="712"/>
      <c r="N134" s="712"/>
      <c r="P134" s="245"/>
      <c r="Q134" s="245"/>
      <c r="R134" s="245"/>
    </row>
    <row r="135" spans="1:18" ht="25.5" customHeight="1" x14ac:dyDescent="0.25">
      <c r="I135" s="863" t="str">
        <f>Translations!$B$254</f>
        <v>Datakälla</v>
      </c>
      <c r="J135" s="863"/>
      <c r="K135" s="863" t="str">
        <f>Translations!$B$255</f>
        <v>Andra datakällor 
(i förekommande fall)</v>
      </c>
      <c r="L135" s="863"/>
      <c r="M135" s="863" t="str">
        <f>Translations!$B$255</f>
        <v>Andra datakällor 
(i förekommande fall)</v>
      </c>
      <c r="N135" s="863"/>
      <c r="P135" s="245"/>
      <c r="Q135" s="245"/>
      <c r="R135" s="245"/>
    </row>
    <row r="136" spans="1:18" ht="12.75" customHeight="1" x14ac:dyDescent="0.25">
      <c r="D136" s="25"/>
      <c r="E136" s="118" t="s">
        <v>310</v>
      </c>
      <c r="F136" s="869" t="str">
        <f>Translations!$B$289</f>
        <v>Beräkning av energiflöden</v>
      </c>
      <c r="G136" s="869"/>
      <c r="H136" s="870"/>
      <c r="I136" s="871"/>
      <c r="J136" s="872"/>
      <c r="K136" s="873"/>
      <c r="L136" s="874"/>
      <c r="M136" s="873"/>
      <c r="N136" s="890"/>
      <c r="P136" s="245"/>
      <c r="Q136" s="245"/>
      <c r="R136" s="245"/>
    </row>
    <row r="137" spans="1:18" ht="5.0999999999999996" customHeight="1" x14ac:dyDescent="0.25">
      <c r="D137" s="25"/>
      <c r="P137" s="245"/>
      <c r="Q137" s="245"/>
      <c r="R137" s="245"/>
    </row>
    <row r="138" spans="1:18" ht="12.75" customHeight="1" x14ac:dyDescent="0.25">
      <c r="D138" s="25"/>
      <c r="E138" s="118" t="s">
        <v>311</v>
      </c>
      <c r="F138" s="657" t="str">
        <f>Translations!$B$257</f>
        <v>Beskrivning av den metod som används</v>
      </c>
      <c r="G138" s="657"/>
      <c r="H138" s="657"/>
      <c r="I138" s="657"/>
      <c r="J138" s="657"/>
      <c r="K138" s="657"/>
      <c r="L138" s="657"/>
      <c r="M138" s="657"/>
      <c r="N138" s="657"/>
      <c r="P138" s="245"/>
      <c r="Q138" s="245"/>
      <c r="R138" s="245"/>
    </row>
    <row r="139" spans="1:18" ht="12.75" customHeight="1" x14ac:dyDescent="0.25">
      <c r="D139" s="25"/>
      <c r="E139" s="24"/>
      <c r="F139" s="858" t="str">
        <f>Translations!$B$290</f>
        <v>Beskrivningen bör innefatta alla de uppgifter om elflöden som anges i avsnitt 2.5 i bilaga IV till FAR.</v>
      </c>
      <c r="G139" s="861"/>
      <c r="H139" s="861"/>
      <c r="I139" s="861"/>
      <c r="J139" s="861"/>
      <c r="K139" s="861"/>
      <c r="L139" s="861"/>
      <c r="M139" s="861"/>
      <c r="N139" s="861"/>
      <c r="P139" s="245"/>
      <c r="Q139" s="245"/>
      <c r="R139" s="245"/>
    </row>
    <row r="140" spans="1:18" ht="5.0999999999999996" customHeight="1" x14ac:dyDescent="0.25">
      <c r="D140" s="25"/>
      <c r="E140" s="118"/>
      <c r="F140" s="540"/>
      <c r="G140" s="540"/>
      <c r="H140" s="540"/>
      <c r="I140" s="540"/>
      <c r="J140" s="540"/>
      <c r="K140" s="540"/>
      <c r="L140" s="540"/>
      <c r="M140" s="540"/>
      <c r="N140" s="540"/>
      <c r="P140" s="245"/>
      <c r="Q140" s="245"/>
      <c r="R140" s="245"/>
    </row>
    <row r="141" spans="1:18" ht="12.75" customHeight="1" x14ac:dyDescent="0.25">
      <c r="D141" s="25"/>
      <c r="E141" s="118"/>
      <c r="F141" s="905" t="str">
        <f>HYPERLINK("#" &amp; Q141,EUConst_MsgDescription)</f>
        <v>Förteckningen över de aspekter som beskrivningen bör omfatta finns högst upp på detta blad!</v>
      </c>
      <c r="G141" s="896"/>
      <c r="H141" s="896"/>
      <c r="I141" s="896"/>
      <c r="J141" s="896"/>
      <c r="K141" s="896"/>
      <c r="L141" s="896"/>
      <c r="M141" s="896"/>
      <c r="N141" s="897"/>
      <c r="P141" s="22" t="s">
        <v>175</v>
      </c>
      <c r="Q141" s="70" t="str">
        <f>"#"&amp;ADDRESS(ROW($C$8),COLUMN($C$8))</f>
        <v>#$C$8</v>
      </c>
      <c r="R141" s="245"/>
    </row>
    <row r="142" spans="1:18" ht="5.0999999999999996" customHeight="1" x14ac:dyDescent="0.25">
      <c r="D142" s="25"/>
      <c r="E142" s="24"/>
      <c r="F142" s="782"/>
      <c r="G142" s="782"/>
      <c r="H142" s="782"/>
      <c r="I142" s="782"/>
      <c r="J142" s="782"/>
      <c r="K142" s="782"/>
      <c r="L142" s="782"/>
      <c r="M142" s="782"/>
      <c r="N142" s="782"/>
      <c r="P142" s="245"/>
      <c r="Q142" s="245"/>
      <c r="R142" s="245"/>
    </row>
    <row r="143" spans="1:18" s="249" customFormat="1" ht="50.1" customHeight="1" x14ac:dyDescent="0.25">
      <c r="A143" s="248"/>
      <c r="B143" s="12"/>
      <c r="C143" s="36"/>
      <c r="D143" s="24"/>
      <c r="E143" s="24"/>
      <c r="F143" s="891"/>
      <c r="G143" s="892"/>
      <c r="H143" s="892"/>
      <c r="I143" s="892"/>
      <c r="J143" s="892"/>
      <c r="K143" s="892"/>
      <c r="L143" s="892"/>
      <c r="M143" s="892"/>
      <c r="N143" s="893"/>
      <c r="O143" s="36"/>
      <c r="P143" s="254"/>
      <c r="Q143" s="254"/>
      <c r="R143" s="245"/>
    </row>
    <row r="144" spans="1:18" ht="5.0999999999999996" customHeight="1" x14ac:dyDescent="0.25">
      <c r="D144" s="25"/>
      <c r="P144" s="245"/>
      <c r="Q144" s="245"/>
      <c r="R144" s="245"/>
    </row>
    <row r="145" spans="1:19" ht="12.75" customHeight="1" x14ac:dyDescent="0.25">
      <c r="D145" s="25"/>
      <c r="E145" s="118" t="s">
        <v>312</v>
      </c>
      <c r="F145" s="894" t="str">
        <f>Translations!$B$275</f>
        <v>Hänvisning till extern fil, i förekommande fall</v>
      </c>
      <c r="G145" s="894"/>
      <c r="H145" s="894"/>
      <c r="I145" s="894"/>
      <c r="J145" s="894"/>
      <c r="K145" s="845"/>
      <c r="L145" s="845"/>
      <c r="M145" s="845"/>
      <c r="N145" s="845"/>
      <c r="P145" s="245"/>
      <c r="Q145" s="245"/>
      <c r="R145" s="245"/>
    </row>
    <row r="146" spans="1:19" ht="5.0999999999999996" customHeight="1" x14ac:dyDescent="0.25">
      <c r="D146" s="25"/>
      <c r="P146" s="245"/>
      <c r="Q146" s="254"/>
      <c r="R146" s="245"/>
    </row>
    <row r="147" spans="1:19" ht="12.75" customHeight="1" x14ac:dyDescent="0.25">
      <c r="D147" s="25" t="s">
        <v>32</v>
      </c>
      <c r="E147" s="884" t="str">
        <f>Translations!$B$258</f>
        <v>Har den hierarkiska ordningen följts?</v>
      </c>
      <c r="F147" s="884"/>
      <c r="G147" s="884"/>
      <c r="H147" s="885"/>
      <c r="I147" s="260"/>
      <c r="J147" s="256" t="str">
        <f>Translations!$B$259</f>
        <v>Om inte, varför?</v>
      </c>
      <c r="K147" s="871"/>
      <c r="L147" s="872"/>
      <c r="M147" s="872"/>
      <c r="N147" s="886"/>
      <c r="P147" s="245"/>
      <c r="Q147" s="245"/>
      <c r="R147" s="245"/>
    </row>
    <row r="148" spans="1:19" ht="5.0999999999999996" customHeight="1" x14ac:dyDescent="0.25">
      <c r="E148" s="431"/>
      <c r="F148" s="431"/>
      <c r="G148" s="431"/>
      <c r="H148" s="431"/>
      <c r="I148" s="431"/>
      <c r="J148" s="431"/>
      <c r="K148" s="431"/>
      <c r="L148" s="431"/>
      <c r="M148" s="431"/>
      <c r="N148" s="431"/>
      <c r="P148" s="245"/>
      <c r="Q148" s="245"/>
      <c r="R148" s="245"/>
    </row>
    <row r="149" spans="1:19" ht="25.5" customHeight="1" x14ac:dyDescent="0.25">
      <c r="E149" s="711"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149" s="712"/>
      <c r="G149" s="712"/>
      <c r="H149" s="712"/>
      <c r="I149" s="712"/>
      <c r="J149" s="712"/>
      <c r="K149" s="712"/>
      <c r="L149" s="712"/>
      <c r="M149" s="712"/>
      <c r="N149" s="712"/>
      <c r="P149" s="245"/>
      <c r="Q149" s="245"/>
      <c r="R149" s="245"/>
    </row>
    <row r="150" spans="1:19" ht="12.75" customHeight="1" x14ac:dyDescent="0.25">
      <c r="D150" s="25"/>
      <c r="E150" s="37" t="s">
        <v>139</v>
      </c>
      <c r="F150" s="858" t="str">
        <f>Translations!$B$261</f>
        <v>Osäkerhetsbedömning: andra datakällor leder till mindre osäkerhet på grundval av den förenklade osäkerhetsbedömning som avses i artikel 7.2 i FAR.</v>
      </c>
      <c r="G150" s="861"/>
      <c r="H150" s="861"/>
      <c r="I150" s="861"/>
      <c r="J150" s="861"/>
      <c r="K150" s="861"/>
      <c r="L150" s="861"/>
      <c r="M150" s="861"/>
      <c r="N150" s="861"/>
      <c r="P150" s="245"/>
      <c r="Q150" s="245"/>
      <c r="R150" s="245"/>
    </row>
    <row r="151" spans="1:19" ht="12.75" customHeight="1" x14ac:dyDescent="0.25">
      <c r="D151" s="25"/>
      <c r="E151" s="37" t="s">
        <v>139</v>
      </c>
      <c r="F151" s="858" t="str">
        <f>Translations!$B$262</f>
        <v>Teknisk ogenomförbarhet det är tekniskt ogenomförbart att använda sig av bättre datakällor.</v>
      </c>
      <c r="G151" s="861"/>
      <c r="H151" s="861"/>
      <c r="I151" s="861"/>
      <c r="J151" s="861"/>
      <c r="K151" s="861"/>
      <c r="L151" s="861"/>
      <c r="M151" s="861"/>
      <c r="N151" s="861"/>
      <c r="P151" s="245"/>
      <c r="Q151" s="245"/>
      <c r="R151" s="245"/>
    </row>
    <row r="152" spans="1:19" ht="12.75" customHeight="1" x14ac:dyDescent="0.25">
      <c r="D152" s="25"/>
      <c r="E152" s="37" t="s">
        <v>139</v>
      </c>
      <c r="F152" s="858" t="str">
        <f>Translations!$B$263</f>
        <v>Orimliga kostnader: det skulle medföra orimliga kostnader att använda bättre datakällor.</v>
      </c>
      <c r="G152" s="861"/>
      <c r="H152" s="861"/>
      <c r="I152" s="861"/>
      <c r="J152" s="861"/>
      <c r="K152" s="861"/>
      <c r="L152" s="861"/>
      <c r="M152" s="861"/>
      <c r="N152" s="861"/>
      <c r="P152" s="245"/>
      <c r="Q152" s="245"/>
      <c r="R152" s="245"/>
    </row>
    <row r="153" spans="1:19" ht="12.75" customHeight="1" x14ac:dyDescent="0.25">
      <c r="D153" s="12"/>
      <c r="E153" s="12"/>
      <c r="F153" s="657" t="str">
        <f>Translations!$B$264</f>
        <v>Ytterligare uppgifter om eventuella avvikelser från hierarkin</v>
      </c>
      <c r="G153" s="657"/>
      <c r="H153" s="657"/>
      <c r="I153" s="657"/>
      <c r="J153" s="657"/>
      <c r="K153" s="657"/>
      <c r="L153" s="657"/>
      <c r="M153" s="657"/>
      <c r="N153" s="657"/>
      <c r="P153" s="245"/>
      <c r="Q153" s="245"/>
      <c r="R153" s="245"/>
    </row>
    <row r="154" spans="1:19" ht="25.5" customHeight="1" x14ac:dyDescent="0.25">
      <c r="D154" s="12"/>
      <c r="E154" s="12"/>
      <c r="F154" s="891"/>
      <c r="G154" s="892"/>
      <c r="H154" s="892"/>
      <c r="I154" s="892"/>
      <c r="J154" s="892"/>
      <c r="K154" s="892"/>
      <c r="L154" s="892"/>
      <c r="M154" s="892"/>
      <c r="N154" s="893"/>
      <c r="P154" s="245"/>
      <c r="Q154" s="245"/>
      <c r="R154" s="245"/>
    </row>
    <row r="155" spans="1:19" s="20" customFormat="1" ht="12.75" customHeight="1" x14ac:dyDescent="0.25">
      <c r="A155" s="18"/>
      <c r="B155" s="36"/>
      <c r="C155" s="36"/>
      <c r="D155" s="36"/>
      <c r="E155" s="36"/>
      <c r="F155" s="36"/>
      <c r="G155" s="36"/>
      <c r="H155" s="36"/>
      <c r="I155" s="36"/>
      <c r="J155" s="36"/>
      <c r="K155" s="36"/>
      <c r="L155" s="36"/>
      <c r="M155" s="36"/>
      <c r="N155" s="36"/>
      <c r="O155" s="19"/>
      <c r="P155" s="18"/>
      <c r="Q155" s="245"/>
      <c r="R155" s="245"/>
      <c r="S155" s="244"/>
    </row>
    <row r="156" spans="1:19" s="20" customFormat="1" ht="12.75" customHeight="1" x14ac:dyDescent="0.25">
      <c r="A156" s="18"/>
      <c r="B156" s="36"/>
      <c r="C156" s="36"/>
      <c r="D156" s="908" t="str">
        <f>Translations!$B$75</f>
        <v xml:space="preserve">&lt;&lt;&lt; Klicka här för att gå vidare till nästa blad &gt;&gt;&gt; </v>
      </c>
      <c r="E156" s="908"/>
      <c r="F156" s="908"/>
      <c r="G156" s="908"/>
      <c r="H156" s="908"/>
      <c r="I156" s="908"/>
      <c r="J156" s="908"/>
      <c r="K156" s="908"/>
      <c r="L156" s="908"/>
      <c r="M156" s="908"/>
      <c r="N156" s="908"/>
      <c r="O156" s="19"/>
      <c r="P156" s="18"/>
      <c r="Q156" s="245"/>
      <c r="R156" s="245"/>
      <c r="S156" s="244"/>
    </row>
    <row r="157" spans="1:19" s="20" customFormat="1" ht="12.75" customHeight="1" x14ac:dyDescent="0.25">
      <c r="A157" s="18"/>
      <c r="B157" s="36"/>
      <c r="C157" s="36"/>
      <c r="D157" s="36"/>
      <c r="E157" s="36"/>
      <c r="F157" s="36"/>
      <c r="G157" s="36"/>
      <c r="H157" s="36"/>
      <c r="I157" s="36"/>
      <c r="J157" s="36"/>
      <c r="K157" s="36"/>
      <c r="L157" s="36"/>
      <c r="M157" s="36"/>
      <c r="N157" s="36"/>
      <c r="O157" s="19"/>
      <c r="P157" s="18"/>
      <c r="Q157" s="245"/>
      <c r="R157" s="245"/>
      <c r="S157" s="244"/>
    </row>
    <row r="158" spans="1:19" s="20" customFormat="1" ht="12.75" hidden="1" customHeight="1" x14ac:dyDescent="0.25">
      <c r="A158" s="18" t="s">
        <v>162</v>
      </c>
      <c r="B158" s="22" t="s">
        <v>173</v>
      </c>
      <c r="C158" s="22" t="s">
        <v>173</v>
      </c>
      <c r="D158" s="22" t="s">
        <v>173</v>
      </c>
      <c r="E158" s="22" t="s">
        <v>173</v>
      </c>
      <c r="F158" s="22" t="s">
        <v>173</v>
      </c>
      <c r="G158" s="22"/>
      <c r="H158" s="22" t="s">
        <v>173</v>
      </c>
      <c r="I158" s="22" t="s">
        <v>173</v>
      </c>
      <c r="J158" s="22" t="s">
        <v>173</v>
      </c>
      <c r="K158" s="22" t="s">
        <v>173</v>
      </c>
      <c r="L158" s="22" t="s">
        <v>173</v>
      </c>
      <c r="M158" s="22" t="s">
        <v>173</v>
      </c>
      <c r="N158" s="22" t="s">
        <v>173</v>
      </c>
      <c r="O158" s="22" t="s">
        <v>173</v>
      </c>
      <c r="P158" s="18" t="s">
        <v>173</v>
      </c>
      <c r="Q158" s="245" t="s">
        <v>173</v>
      </c>
      <c r="R158" s="245" t="s">
        <v>173</v>
      </c>
      <c r="S158" s="244"/>
    </row>
    <row r="159" spans="1:19" s="20" customFormat="1" ht="12.75" hidden="1" customHeight="1" x14ac:dyDescent="0.25">
      <c r="A159" s="18" t="s">
        <v>162</v>
      </c>
      <c r="B159" s="36"/>
      <c r="C159" s="36"/>
      <c r="D159" s="36"/>
      <c r="E159" s="36"/>
      <c r="F159" s="36"/>
      <c r="G159" s="36"/>
      <c r="H159" s="36"/>
      <c r="I159" s="36"/>
      <c r="J159" s="36"/>
      <c r="K159" s="36"/>
      <c r="L159" s="36"/>
      <c r="M159" s="36"/>
      <c r="N159" s="36"/>
      <c r="O159" s="36"/>
      <c r="P159" s="18"/>
      <c r="Q159" s="245"/>
      <c r="R159" s="245"/>
      <c r="S159" s="244"/>
    </row>
    <row r="160" spans="1:19" ht="12.75" customHeight="1" x14ac:dyDescent="0.25">
      <c r="Q160" s="245"/>
      <c r="R160" s="245"/>
    </row>
    <row r="161" spans="17:17" ht="12.75" customHeight="1" x14ac:dyDescent="0.25">
      <c r="Q161" s="245"/>
    </row>
    <row r="162" spans="17:17" ht="12.75" customHeight="1" x14ac:dyDescent="0.25">
      <c r="Q162" s="245"/>
    </row>
    <row r="163" spans="17:17" ht="12.75" customHeight="1" x14ac:dyDescent="0.25">
      <c r="Q163" s="245"/>
    </row>
    <row r="164" spans="17:17" ht="12.75" customHeight="1" x14ac:dyDescent="0.25">
      <c r="Q164" s="245"/>
    </row>
    <row r="165" spans="17:17" ht="12.75" customHeight="1" x14ac:dyDescent="0.25">
      <c r="Q165" s="245"/>
    </row>
    <row r="166" spans="17:17" ht="12.75" customHeight="1" x14ac:dyDescent="0.25">
      <c r="Q166" s="245"/>
    </row>
    <row r="167" spans="17:17" ht="12.75" customHeight="1" x14ac:dyDescent="0.25">
      <c r="Q167" s="245"/>
    </row>
    <row r="168" spans="17:17" ht="12.75" customHeight="1" x14ac:dyDescent="0.25">
      <c r="Q168" s="245"/>
    </row>
    <row r="169" spans="17:17" ht="12.75" customHeight="1" x14ac:dyDescent="0.25">
      <c r="Q169" s="245"/>
    </row>
    <row r="170" spans="17:17" ht="12.75" customHeight="1" x14ac:dyDescent="0.25">
      <c r="Q170" s="245"/>
    </row>
    <row r="171" spans="17:17" ht="12.75" customHeight="1" x14ac:dyDescent="0.25">
      <c r="Q171" s="245"/>
    </row>
    <row r="172" spans="17:17" ht="12.75" customHeight="1" x14ac:dyDescent="0.25">
      <c r="Q172" s="245"/>
    </row>
    <row r="173" spans="17:17" ht="12.75" customHeight="1" x14ac:dyDescent="0.25"/>
    <row r="174" spans="17:17" ht="12.75" customHeight="1" x14ac:dyDescent="0.25"/>
    <row r="175" spans="17:17" ht="12.75" customHeight="1" x14ac:dyDescent="0.25"/>
    <row r="176" spans="17:17"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sheetData>
  <sheetProtection sheet="1" objects="1" scenarios="1" formatCells="0" formatColumns="0" formatRows="0"/>
  <mergeCells count="178">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s>
  <conditionalFormatting sqref="I84 I117">
    <cfRule type="expression" dxfId="230" priority="21">
      <formula>$Q84</formula>
    </cfRule>
  </conditionalFormatting>
  <conditionalFormatting sqref="I73:N74 F80:N80 K82:N82 K84:N84 F91:N91 I106:N107 F113:N113 K115:N115 K117:N117 F124:N124">
    <cfRule type="expression" dxfId="229" priority="22">
      <formula>$R73</formula>
    </cfRule>
  </conditionalFormatting>
  <conditionalFormatting sqref="K50:N50 F57:N57">
    <cfRule type="expression" dxfId="228" priority="4">
      <formula>$R50</formula>
    </cfRule>
  </conditionalFormatting>
  <dataValidations count="6">
    <dataValidation type="list" allowBlank="1" showInputMessage="1" showErrorMessage="1" sqref="M63 I147 M97 I117 I50 I84 M130" xr:uid="{00000000-0002-0000-0600-000000000000}">
      <formula1>Euconst_TrueFalse</formula1>
    </dataValidation>
    <dataValidation type="list" allowBlank="1" showInputMessage="1" showErrorMessage="1" sqref="K147 K117 K84 K50" xr:uid="{00000000-0002-0000-0600-000001000000}">
      <formula1>Euconst_UncertaintyOrInfeasibleOrUnreasonable</formula1>
    </dataValidation>
    <dataValidation type="list" allowBlank="1" showInputMessage="1" showErrorMessage="1" sqref="I73:N73 I136:N136 I40:N40" xr:uid="{00000000-0002-0000-0600-000002000000}">
      <formula1>Euconst_quantification_energy</formula1>
    </dataValidation>
    <dataValidation type="list" allowBlank="1" showInputMessage="1" showErrorMessage="1" sqref="K74 M74 I74" xr:uid="{00000000-0002-0000-0600-000003000000}">
      <formula1>Euconst_quantification_heat</formula1>
    </dataValidation>
    <dataValidation type="list" allowBlank="1" showInputMessage="1" showErrorMessage="1" sqref="I107:N107 I39:N39 I37:N37" xr:uid="{00000000-0002-0000-0600-000004000000}">
      <formula1>Euconst_properties</formula1>
    </dataValidation>
    <dataValidation type="list" allowBlank="1" showInputMessage="1" showErrorMessage="1" sqref="I106:N106 I36:N36 I38:N38" xr:uid="{00000000-0002-0000-0600-000005000000}">
      <formula1>Euconst_quantification_fuels</formula1>
    </dataValidation>
  </dataValidations>
  <hyperlinks>
    <hyperlink ref="G2:H2" location="JUMP_TOC_Home" display="Table of contents" xr:uid="{00000000-0004-0000-0600-000000000000}"/>
    <hyperlink ref="E3:F3" location="JUMP_E_Top" display="Top of sheet" xr:uid="{00000000-0004-0000-0600-000001000000}"/>
    <hyperlink ref="I2:J2" location="JUMP_D_Top" display="Previous sheet" xr:uid="{00000000-0004-0000-0600-000002000000}"/>
    <hyperlink ref="E4:F4" location="JUMP_F_Bottom" display="End of sheet" xr:uid="{00000000-0004-0000-0600-000003000000}"/>
    <hyperlink ref="K2:L2" location="JUMP_F_Top" display="JUMP_F_Top" xr:uid="{00000000-0004-0000-0600-000004000000}"/>
    <hyperlink ref="D156:N156" location="JUMP_F_Top" display="&lt;&lt;&lt; Click here to proceed to next sheet &gt;&gt;&gt; " xr:uid="{00000000-0004-0000-0600-000005000000}"/>
    <hyperlink ref="G3:H3" location="JUMP_E_Fuel" display="Fuel input" xr:uid="{00000000-0004-0000-0600-000006000000}"/>
    <hyperlink ref="I3:J3" location="JUMP_E_Heat" display="Measurable heat" xr:uid="{00000000-0004-0000-0600-000007000000}"/>
    <hyperlink ref="K3:L3" location="JUMP_E_WasteGas" display="Waste gases" xr:uid="{00000000-0004-0000-0600-000008000000}"/>
    <hyperlink ref="M3:N3" location="JUMP_E_Electricity" display="Electricity" xr:uid="{00000000-0004-0000-0600-000009000000}"/>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C29:N31 E34:N34 C37:E40 C41:N45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00B0F0"/>
  </sheetPr>
  <dimension ref="A1:Z2158"/>
  <sheetViews>
    <sheetView topLeftCell="B1" zoomScaleNormal="100" workbookViewId="0">
      <pane ySplit="5" topLeftCell="A6" activePane="bottomLeft" state="frozen"/>
      <selection pane="bottomLeft" activeCell="AA20" sqref="AA20"/>
    </sheetView>
  </sheetViews>
  <sheetFormatPr defaultColWidth="11.44140625" defaultRowHeight="13.8" x14ac:dyDescent="0.25"/>
  <cols>
    <col min="1" max="1" width="5.6640625" style="245" hidden="1" customWidth="1"/>
    <col min="2" max="4" width="5.6640625" style="36" customWidth="1"/>
    <col min="5" max="14" width="12.6640625" style="36" customWidth="1"/>
    <col min="15" max="15" width="5.6640625" style="36" customWidth="1"/>
    <col min="16" max="23" width="11.44140625" style="245" hidden="1" customWidth="1"/>
    <col min="24" max="24" width="11.44140625" style="244" customWidth="1"/>
    <col min="25" max="16384" width="11.44140625" style="244"/>
  </cols>
  <sheetData>
    <row r="1" spans="1:23" s="164" customFormat="1" ht="14.4" hidden="1" thickBot="1" x14ac:dyDescent="0.3">
      <c r="A1" s="245" t="s">
        <v>162</v>
      </c>
      <c r="B1" s="18"/>
      <c r="C1" s="18"/>
      <c r="D1" s="18"/>
      <c r="E1" s="18"/>
      <c r="F1" s="18"/>
      <c r="G1" s="18"/>
      <c r="H1" s="18"/>
      <c r="I1" s="18"/>
      <c r="J1" s="18"/>
      <c r="K1" s="18"/>
      <c r="L1" s="18"/>
      <c r="M1" s="18"/>
      <c r="N1" s="18"/>
      <c r="O1" s="18"/>
      <c r="P1" s="245" t="s">
        <v>162</v>
      </c>
      <c r="Q1" s="245" t="s">
        <v>162</v>
      </c>
      <c r="R1" s="245" t="s">
        <v>162</v>
      </c>
      <c r="S1" s="245" t="s">
        <v>162</v>
      </c>
      <c r="T1" s="245" t="s">
        <v>162</v>
      </c>
      <c r="U1" s="245" t="s">
        <v>162</v>
      </c>
      <c r="V1" s="245" t="s">
        <v>162</v>
      </c>
      <c r="W1" s="245" t="s">
        <v>162</v>
      </c>
    </row>
    <row r="2" spans="1:23" s="20" customFormat="1" ht="14.4" thickBot="1" x14ac:dyDescent="0.3">
      <c r="A2" s="18"/>
      <c r="B2" s="666" t="str">
        <f>Translations!$B$291</f>
        <v>F. 
Product BM</v>
      </c>
      <c r="C2" s="667"/>
      <c r="D2" s="668"/>
      <c r="E2" s="297" t="str">
        <f>Translations!$B$2</f>
        <v>Navigeringsfält:</v>
      </c>
      <c r="F2" s="298"/>
      <c r="G2" s="675" t="str">
        <f>Translations!$B$18</f>
        <v>Innehållsförteckning</v>
      </c>
      <c r="H2" s="588"/>
      <c r="I2" s="588" t="str">
        <f>Translations!$B$19</f>
        <v>Föregående blad</v>
      </c>
      <c r="J2" s="588"/>
      <c r="K2" s="588" t="str">
        <f>Translations!$B$3</f>
        <v>Nästa blad</v>
      </c>
      <c r="L2" s="588"/>
      <c r="M2" s="588"/>
      <c r="N2" s="588"/>
      <c r="O2" s="19"/>
      <c r="P2" s="23"/>
      <c r="Q2" s="21" t="s">
        <v>163</v>
      </c>
      <c r="R2" s="71" t="str">
        <f>ADDRESS(ROW($B$6),COLUMN($B$6)) &amp; ":" &amp; ADDRESS(MATCH("PRINT",$P:$P,0),COLUMN($O$6))</f>
        <v>$B$6:$O$305</v>
      </c>
      <c r="S2" s="23"/>
      <c r="T2" s="23"/>
      <c r="U2" s="23"/>
      <c r="V2" s="23"/>
      <c r="W2" s="23"/>
    </row>
    <row r="3" spans="1:23" s="20" customFormat="1" thickBot="1" x14ac:dyDescent="0.3">
      <c r="A3" s="18"/>
      <c r="B3" s="669"/>
      <c r="C3" s="670"/>
      <c r="D3" s="671"/>
      <c r="E3" s="588" t="str">
        <f>Translations!$B$4</f>
        <v>Högst upp</v>
      </c>
      <c r="F3" s="658"/>
      <c r="G3" s="1007" t="str">
        <f>HYPERLINK("#JUMP_F"&amp;P3,IF(INDEX(CNTR_SubInstListIsProdBM,P3),"BM "&amp;P3&amp;": "&amp;INDEX(CNTR_SubInstListNames,P3),IF(CNTR_ExistSubInstEntries,"",EUconst_BM&amp;" "&amp;P3)))</f>
        <v>Riktmärke 1</v>
      </c>
      <c r="H3" s="660"/>
      <c r="I3" s="660" t="str">
        <f>HYPERLINK("#JUMP_F"&amp;R3,IF(INDEX(CNTR_SubInstListIsProdBM,R3),"BM "&amp;R3&amp;": "&amp;INDEX(CNTR_SubInstListNames,R3),IF(CNTR_ExistSubInstEntries,"",EUconst_BM&amp;" "&amp;R3)))</f>
        <v>Riktmärke 2</v>
      </c>
      <c r="J3" s="660"/>
      <c r="K3" s="660" t="str">
        <f>HYPERLINK("#JUMP_F"&amp;T3,IF(INDEX(CNTR_SubInstListIsProdBM,T3),"BM "&amp;T3&amp;": "&amp;INDEX(CNTR_SubInstListNames,T3),IF(CNTR_ExistSubInstEntries,"",EUconst_BM&amp;" "&amp;T3)))</f>
        <v>Riktmärke 3</v>
      </c>
      <c r="L3" s="660"/>
      <c r="M3" s="660" t="str">
        <f>HYPERLINK("#JUMP_F"&amp;V3,IF(INDEX(CNTR_SubInstListIsProdBM,V3),"BM "&amp;V3&amp;": "&amp;INDEX(CNTR_SubInstListNames,V3),IF(CNTR_ExistSubInstEntries,"",EUconst_BM&amp;" "&amp;V3)))</f>
        <v>Riktmärke 4</v>
      </c>
      <c r="N3" s="660"/>
      <c r="O3" s="19"/>
      <c r="P3" s="1008">
        <v>1</v>
      </c>
      <c r="Q3" s="1009"/>
      <c r="R3" s="1005">
        <v>2</v>
      </c>
      <c r="S3" s="1005"/>
      <c r="T3" s="1005">
        <v>3</v>
      </c>
      <c r="U3" s="1005"/>
      <c r="V3" s="1005">
        <v>4</v>
      </c>
      <c r="W3" s="1005"/>
    </row>
    <row r="4" spans="1:23" s="20" customFormat="1" thickBot="1" x14ac:dyDescent="0.3">
      <c r="A4" s="18"/>
      <c r="B4" s="672"/>
      <c r="C4" s="673"/>
      <c r="D4" s="674"/>
      <c r="E4" s="588" t="str">
        <f>Translations!$B$5</f>
        <v>Längst ner</v>
      </c>
      <c r="F4" s="588"/>
      <c r="G4" s="665" t="str">
        <f>HYPERLINK("#JUMP_F"&amp;P4,IF(INDEX(CNTR_SubInstListIsProdBM,P4),"BM "&amp;P4&amp;": "&amp;INDEX(CNTR_SubInstListNames,P4),IF(CNTR_ExistSubInstEntries,"",EUconst_BM&amp;" "&amp;P4)))</f>
        <v>Riktmärke 5</v>
      </c>
      <c r="H4" s="662"/>
      <c r="I4" s="662" t="str">
        <f>HYPERLINK("#JUMP_F"&amp;R4,IF(INDEX(CNTR_SubInstListIsProdBM,R4),"BM "&amp;R4&amp;": "&amp;INDEX(CNTR_SubInstListNames,R4),IF(CNTR_ExistSubInstEntries,"",EUconst_BM&amp;" "&amp;R4)))</f>
        <v>Riktmärke 6</v>
      </c>
      <c r="J4" s="662"/>
      <c r="K4" s="662" t="str">
        <f>HYPERLINK("#JUMP_F"&amp;T4,IF(INDEX(CNTR_SubInstListIsProdBM,T4),"BM "&amp;T4&amp;": "&amp;INDEX(CNTR_SubInstListNames,T4),IF(CNTR_ExistSubInstEntries,"",EUconst_BM&amp;" "&amp;T4)))</f>
        <v>Riktmärke 7</v>
      </c>
      <c r="L4" s="662"/>
      <c r="M4" s="661" t="str">
        <f>HYPERLINK("#JUMP_F"&amp;V4,IF(INDEX(CNTR_SubInstListIsProdBM,V4),"BM "&amp;V4&amp;": "&amp;INDEX(CNTR_SubInstListNames,V4),IF(CNTR_ExistSubInstEntries,"",EUconst_BM&amp;" "&amp;V4)))</f>
        <v>Riktmärke 8</v>
      </c>
      <c r="N4" s="662"/>
      <c r="O4" s="19"/>
      <c r="P4" s="1006">
        <v>5</v>
      </c>
      <c r="Q4" s="1004"/>
      <c r="R4" s="1004">
        <v>6</v>
      </c>
      <c r="S4" s="1004"/>
      <c r="T4" s="1004">
        <v>7</v>
      </c>
      <c r="U4" s="1004"/>
      <c r="V4" s="1004">
        <v>8</v>
      </c>
      <c r="W4" s="1004"/>
    </row>
    <row r="5" spans="1:23" s="20" customFormat="1" x14ac:dyDescent="0.25">
      <c r="A5" s="18"/>
      <c r="B5" s="299"/>
      <c r="C5" s="299"/>
      <c r="D5" s="299"/>
      <c r="E5" s="499"/>
      <c r="F5" s="499"/>
      <c r="G5" s="662" t="str">
        <f>HYPERLINK("#JUMP_F"&amp;P5,IF(INDEX(CNTR_SubInstListIsProdBM,P5),"BM "&amp;P5&amp;": "&amp;INDEX(CNTR_SubInstListNames,P5),IF(CNTR_ExistSubInstEntries,"",EUconst_BM&amp;" "&amp;P5)))</f>
        <v>Riktmärke 9</v>
      </c>
      <c r="H5" s="662"/>
      <c r="I5" s="662" t="str">
        <f>HYPERLINK("#JUMP_F"&amp;R5,IF(INDEX(CNTR_SubInstListIsProdBM,R5),"BM "&amp;R5&amp;": "&amp;INDEX(CNTR_SubInstListNames,R5),IF(CNTR_ExistSubInstEntries,"",EUconst_BM&amp;" "&amp;R5)))</f>
        <v>Riktmärke 10</v>
      </c>
      <c r="J5" s="662"/>
      <c r="K5" s="1003"/>
      <c r="L5" s="1003"/>
      <c r="M5" s="1003"/>
      <c r="N5" s="1003"/>
      <c r="O5" s="19"/>
      <c r="P5" s="1004">
        <v>9</v>
      </c>
      <c r="Q5" s="1004"/>
      <c r="R5" s="1002">
        <v>10</v>
      </c>
      <c r="S5" s="1000"/>
      <c r="T5" s="1002"/>
      <c r="U5" s="1000"/>
      <c r="V5" s="1000"/>
      <c r="W5" s="1000"/>
    </row>
    <row r="7" spans="1:23" ht="17.399999999999999" x14ac:dyDescent="0.25">
      <c r="C7" s="2" t="s">
        <v>307</v>
      </c>
      <c r="D7" s="663" t="str">
        <f>Translations!$B$292</f>
        <v>Bladet ”ProductBM” – DELANLÄGGNINGSSPECIFIKA UPPGIFTER OM PRODUKTRIKTMÄRKEN</v>
      </c>
      <c r="E7" s="663"/>
      <c r="F7" s="663"/>
      <c r="G7" s="663"/>
      <c r="H7" s="663"/>
      <c r="I7" s="663"/>
      <c r="J7" s="663"/>
      <c r="K7" s="663"/>
      <c r="L7" s="663"/>
      <c r="M7" s="663"/>
      <c r="N7" s="663"/>
    </row>
    <row r="8" spans="1:23" s="20" customFormat="1" ht="5.0999999999999996" customHeight="1" x14ac:dyDescent="0.3">
      <c r="A8" s="18"/>
      <c r="B8" s="194"/>
      <c r="C8" s="194"/>
      <c r="D8" s="194"/>
      <c r="E8" s="194"/>
      <c r="F8" s="194"/>
      <c r="G8" s="194"/>
      <c r="H8" s="194"/>
      <c r="I8" s="194"/>
      <c r="J8" s="194"/>
      <c r="K8" s="194"/>
      <c r="L8" s="194"/>
      <c r="M8" s="19"/>
      <c r="N8" s="19"/>
      <c r="O8" s="36"/>
      <c r="P8" s="310"/>
      <c r="Q8" s="310"/>
      <c r="R8" s="310"/>
      <c r="S8" s="310"/>
      <c r="T8" s="310"/>
      <c r="U8" s="310"/>
      <c r="V8" s="310"/>
      <c r="W8" s="310"/>
    </row>
    <row r="9" spans="1:23" s="20" customFormat="1" ht="15" customHeight="1" x14ac:dyDescent="0.3">
      <c r="A9" s="18"/>
      <c r="B9" s="194"/>
      <c r="C9" s="194"/>
      <c r="D9" s="194"/>
      <c r="E9" s="1010" t="str">
        <f>Translations!$B$293</f>
        <v>Navigationspanelen ovan innehåller endast länkar till de delanläggningar som anges i avsnitt C.I.</v>
      </c>
      <c r="F9" s="1010"/>
      <c r="G9" s="1010"/>
      <c r="H9" s="1010"/>
      <c r="I9" s="1010"/>
      <c r="J9" s="1010"/>
      <c r="K9" s="1010"/>
      <c r="L9" s="1010"/>
      <c r="M9" s="1010"/>
      <c r="N9" s="19"/>
      <c r="O9" s="36"/>
      <c r="P9" s="310"/>
      <c r="Q9" s="310"/>
      <c r="R9" s="310"/>
      <c r="S9" s="310"/>
      <c r="T9" s="310"/>
      <c r="U9" s="310"/>
      <c r="V9" s="310"/>
      <c r="W9" s="310"/>
    </row>
    <row r="10" spans="1:23" x14ac:dyDescent="0.25">
      <c r="D10" s="1001"/>
      <c r="E10" s="1001"/>
      <c r="F10" s="1001"/>
      <c r="G10" s="1001"/>
      <c r="H10" s="1001"/>
      <c r="I10" s="1001"/>
      <c r="J10" s="1001"/>
      <c r="K10" s="1001"/>
      <c r="L10" s="1001"/>
      <c r="M10" s="1001"/>
      <c r="N10" s="1001"/>
    </row>
    <row r="11" spans="1:23" ht="16.5" customHeight="1" x14ac:dyDescent="0.25">
      <c r="C11" s="664" t="str">
        <f>Translations!$B$235</f>
        <v>Introduktion till bladet</v>
      </c>
      <c r="D11" s="664"/>
      <c r="E11" s="664"/>
      <c r="F11" s="664"/>
      <c r="G11" s="664"/>
      <c r="H11" s="664"/>
      <c r="I11" s="664"/>
      <c r="J11" s="664"/>
      <c r="K11" s="664"/>
      <c r="L11" s="664"/>
      <c r="M11" s="664"/>
      <c r="N11" s="664"/>
    </row>
    <row r="12" spans="1:23" ht="5.0999999999999996" customHeight="1" thickBot="1" x14ac:dyDescent="0.3"/>
    <row r="13" spans="1:23" ht="5.0999999999999996" customHeight="1" x14ac:dyDescent="0.25">
      <c r="C13" s="208"/>
      <c r="D13" s="209"/>
      <c r="E13" s="209"/>
      <c r="F13" s="209"/>
      <c r="G13" s="209"/>
      <c r="H13" s="209"/>
      <c r="I13" s="209"/>
      <c r="J13" s="209"/>
      <c r="K13" s="209"/>
      <c r="L13" s="209"/>
      <c r="M13" s="209"/>
      <c r="N13" s="210"/>
    </row>
    <row r="14" spans="1:23" ht="12.75" customHeight="1" x14ac:dyDescent="0.25">
      <c r="C14" s="211"/>
      <c r="D14" s="875" t="str">
        <f>Translations!$B$236</f>
        <v>Alla beskrivningar av de metoder som används i nedanstående avsnitt för att beräkna de parametrar som ska övervakas och rapporteras ska, i förekommande fall, innefatta följande:</v>
      </c>
      <c r="E14" s="875"/>
      <c r="F14" s="875"/>
      <c r="G14" s="875"/>
      <c r="H14" s="875"/>
      <c r="I14" s="875"/>
      <c r="J14" s="875"/>
      <c r="K14" s="875"/>
      <c r="L14" s="875"/>
      <c r="M14" s="875"/>
      <c r="N14" s="876"/>
    </row>
    <row r="15" spans="1:23" ht="12.75" customHeight="1" x14ac:dyDescent="0.25">
      <c r="C15" s="211"/>
      <c r="D15" s="212" t="s">
        <v>139</v>
      </c>
      <c r="E15" s="877" t="str">
        <f>Translations!$B$237</f>
        <v>steg vid beräkningen</v>
      </c>
      <c r="F15" s="877"/>
      <c r="G15" s="877"/>
      <c r="H15" s="877"/>
      <c r="I15" s="877"/>
      <c r="J15" s="877"/>
      <c r="K15" s="877"/>
      <c r="L15" s="877"/>
      <c r="M15" s="877"/>
      <c r="N15" s="878"/>
    </row>
    <row r="16" spans="1:23" ht="12.75" customHeight="1" x14ac:dyDescent="0.25">
      <c r="C16" s="211"/>
      <c r="D16" s="212" t="s">
        <v>139</v>
      </c>
      <c r="E16" s="877" t="str">
        <f>Translations!$B$238</f>
        <v xml:space="preserve">datakällor </v>
      </c>
      <c r="F16" s="877"/>
      <c r="G16" s="877"/>
      <c r="H16" s="877"/>
      <c r="I16" s="877"/>
      <c r="J16" s="877"/>
      <c r="K16" s="877"/>
      <c r="L16" s="877"/>
      <c r="M16" s="877"/>
      <c r="N16" s="878"/>
    </row>
    <row r="17" spans="1:23" ht="12.75" customHeight="1" x14ac:dyDescent="0.25">
      <c r="C17" s="211"/>
      <c r="D17" s="212" t="s">
        <v>139</v>
      </c>
      <c r="E17" s="877" t="str">
        <f>Translations!$B$239</f>
        <v xml:space="preserve">beräkningsformel </v>
      </c>
      <c r="F17" s="877"/>
      <c r="G17" s="877"/>
      <c r="H17" s="877"/>
      <c r="I17" s="877"/>
      <c r="J17" s="877"/>
      <c r="K17" s="877"/>
      <c r="L17" s="877"/>
      <c r="M17" s="877"/>
      <c r="N17" s="878"/>
    </row>
    <row r="18" spans="1:23" ht="12.75" customHeight="1" x14ac:dyDescent="0.25">
      <c r="C18" s="211"/>
      <c r="D18" s="212" t="s">
        <v>139</v>
      </c>
      <c r="E18" s="877" t="str">
        <f>Translations!$B$240</f>
        <v xml:space="preserve">relevanta beräkningsfaktorer inklusive måttenhet </v>
      </c>
      <c r="F18" s="877"/>
      <c r="G18" s="877"/>
      <c r="H18" s="877"/>
      <c r="I18" s="877"/>
      <c r="J18" s="877"/>
      <c r="K18" s="877"/>
      <c r="L18" s="877"/>
      <c r="M18" s="877"/>
      <c r="N18" s="878"/>
    </row>
    <row r="19" spans="1:23" ht="12.75" customHeight="1" x14ac:dyDescent="0.25">
      <c r="C19" s="211"/>
      <c r="D19" s="212" t="s">
        <v>139</v>
      </c>
      <c r="E19" s="877" t="str">
        <f>Translations!$B$241</f>
        <v xml:space="preserve">horisontella och vertikala kontroller för bekräftande uppgifter </v>
      </c>
      <c r="F19" s="877"/>
      <c r="G19" s="877"/>
      <c r="H19" s="877"/>
      <c r="I19" s="877"/>
      <c r="J19" s="877"/>
      <c r="K19" s="877"/>
      <c r="L19" s="877"/>
      <c r="M19" s="877"/>
      <c r="N19" s="878"/>
    </row>
    <row r="20" spans="1:23" ht="12.75" customHeight="1" x14ac:dyDescent="0.25">
      <c r="C20" s="211"/>
      <c r="D20" s="212" t="s">
        <v>139</v>
      </c>
      <c r="E20" s="877" t="str">
        <f>Translations!$B$242</f>
        <v>förfaranden för provtagningsplaner</v>
      </c>
      <c r="F20" s="877"/>
      <c r="G20" s="877"/>
      <c r="H20" s="877"/>
      <c r="I20" s="877"/>
      <c r="J20" s="877"/>
      <c r="K20" s="877"/>
      <c r="L20" s="877"/>
      <c r="M20" s="877"/>
      <c r="N20" s="878"/>
    </row>
    <row r="21" spans="1:23" ht="12.75" customHeight="1" x14ac:dyDescent="0.25">
      <c r="C21" s="211"/>
      <c r="D21" s="212" t="s">
        <v>139</v>
      </c>
      <c r="E21" s="877" t="str">
        <f>Translations!$B$243</f>
        <v>mätutrustning som används med hänvisning till relevanta diagram och en beskrivning av hur de installeras och underhålls</v>
      </c>
      <c r="F21" s="877"/>
      <c r="G21" s="877"/>
      <c r="H21" s="877"/>
      <c r="I21" s="877"/>
      <c r="J21" s="877"/>
      <c r="K21" s="877"/>
      <c r="L21" s="877"/>
      <c r="M21" s="877"/>
      <c r="N21" s="878"/>
    </row>
    <row r="22" spans="1:23" ht="12.75" customHeight="1" x14ac:dyDescent="0.25">
      <c r="C22" s="211"/>
      <c r="D22" s="212" t="s">
        <v>139</v>
      </c>
      <c r="E22" s="877" t="str">
        <f>Translations!$B$244</f>
        <v>en förteckning över laboratorier som deltar i utförandet av relevanta analytiska förfaranden</v>
      </c>
      <c r="F22" s="877"/>
      <c r="G22" s="877"/>
      <c r="H22" s="877"/>
      <c r="I22" s="877"/>
      <c r="J22" s="877"/>
      <c r="K22" s="877"/>
      <c r="L22" s="877"/>
      <c r="M22" s="877"/>
      <c r="N22" s="878"/>
    </row>
    <row r="23" spans="1:23" ht="5.0999999999999996" customHeight="1" x14ac:dyDescent="0.25">
      <c r="C23" s="211"/>
      <c r="D23" s="250"/>
      <c r="E23" s="213"/>
      <c r="F23" s="213"/>
      <c r="G23" s="213"/>
      <c r="H23" s="213"/>
      <c r="I23" s="213"/>
      <c r="J23" s="213"/>
      <c r="K23" s="213"/>
      <c r="L23" s="213"/>
      <c r="M23" s="213"/>
      <c r="N23" s="214"/>
    </row>
    <row r="24" spans="1:23" ht="12.75" customHeight="1" x14ac:dyDescent="0.25">
      <c r="C24" s="211"/>
      <c r="D24" s="875" t="str">
        <f>Translations!$B$245</f>
        <v>Där så krävs ska beskrivningen innehålla resultatet av den förenklade osäkerhetsbedömning som avses i artikel 7.2.</v>
      </c>
      <c r="E24" s="875"/>
      <c r="F24" s="875"/>
      <c r="G24" s="875"/>
      <c r="H24" s="875"/>
      <c r="I24" s="875"/>
      <c r="J24" s="875"/>
      <c r="K24" s="875"/>
      <c r="L24" s="875"/>
      <c r="M24" s="875"/>
      <c r="N24" s="876"/>
    </row>
    <row r="25" spans="1:23" ht="12.75" customHeight="1" x14ac:dyDescent="0.25">
      <c r="C25" s="211"/>
      <c r="D25" s="875" t="str">
        <f>Translations!$B$246</f>
        <v>För varje relevant beräkningsmetod ska planen innehålla ett exempel med verkliga data.</v>
      </c>
      <c r="E25" s="875"/>
      <c r="F25" s="875"/>
      <c r="G25" s="875"/>
      <c r="H25" s="875"/>
      <c r="I25" s="875"/>
      <c r="J25" s="875"/>
      <c r="K25" s="875"/>
      <c r="L25" s="875"/>
      <c r="M25" s="875"/>
      <c r="N25" s="876"/>
    </row>
    <row r="26" spans="1:23" ht="5.0999999999999996" customHeight="1" thickBot="1" x14ac:dyDescent="0.3">
      <c r="C26" s="215"/>
      <c r="D26" s="216"/>
      <c r="E26" s="216"/>
      <c r="F26" s="216"/>
      <c r="G26" s="216"/>
      <c r="H26" s="216"/>
      <c r="I26" s="216"/>
      <c r="J26" s="216"/>
      <c r="K26" s="216"/>
      <c r="L26" s="216"/>
      <c r="M26" s="216"/>
      <c r="N26" s="217"/>
    </row>
    <row r="27" spans="1:23" s="20" customFormat="1" ht="13.2" x14ac:dyDescent="0.25">
      <c r="A27" s="18"/>
      <c r="B27" s="36"/>
      <c r="C27" s="36"/>
      <c r="D27" s="36"/>
      <c r="E27" s="36"/>
      <c r="F27" s="36"/>
      <c r="G27" s="36"/>
      <c r="H27" s="36"/>
      <c r="I27" s="36"/>
      <c r="J27" s="36"/>
      <c r="K27" s="36"/>
      <c r="L27" s="36"/>
      <c r="M27" s="36"/>
      <c r="N27" s="36"/>
      <c r="O27" s="36"/>
      <c r="P27" s="22"/>
      <c r="Q27" s="22"/>
      <c r="R27" s="23"/>
      <c r="S27" s="23"/>
      <c r="T27" s="22"/>
      <c r="U27" s="22"/>
      <c r="V27" s="22"/>
      <c r="W27" s="22"/>
    </row>
    <row r="28" spans="1:23" ht="16.5" customHeight="1" x14ac:dyDescent="0.25">
      <c r="C28" s="242" t="s">
        <v>24</v>
      </c>
      <c r="D28" s="785" t="str">
        <f>Translations!$B$294</f>
        <v>Delanläggningar med produktriktmärke</v>
      </c>
      <c r="E28" s="785"/>
      <c r="F28" s="785"/>
      <c r="G28" s="785"/>
      <c r="H28" s="785"/>
      <c r="I28" s="785"/>
      <c r="J28" s="785"/>
      <c r="K28" s="785"/>
      <c r="L28" s="785"/>
      <c r="M28" s="785"/>
      <c r="N28" s="785"/>
    </row>
    <row r="29" spans="1:23" s="20" customFormat="1" ht="5.0999999999999996" customHeight="1" thickBot="1" x14ac:dyDescent="0.3">
      <c r="A29" s="18"/>
      <c r="B29" s="36"/>
      <c r="C29" s="163"/>
      <c r="D29" s="163"/>
      <c r="E29" s="163"/>
      <c r="F29" s="163"/>
      <c r="G29" s="163"/>
      <c r="H29" s="163"/>
      <c r="I29" s="163"/>
      <c r="J29" s="163"/>
      <c r="K29" s="163"/>
      <c r="L29" s="163"/>
      <c r="M29" s="163"/>
      <c r="N29" s="163"/>
      <c r="O29" s="36"/>
      <c r="P29" s="22"/>
      <c r="Q29" s="22"/>
      <c r="R29" s="23"/>
      <c r="S29" s="23"/>
      <c r="T29" s="22"/>
      <c r="U29" s="22"/>
      <c r="V29" s="22"/>
      <c r="W29" s="22"/>
    </row>
    <row r="30" spans="1:23" s="241" customFormat="1" ht="15" customHeight="1" thickBot="1" x14ac:dyDescent="0.3">
      <c r="A30" s="240"/>
      <c r="B30" s="168"/>
      <c r="C30" s="239">
        <v>1</v>
      </c>
      <c r="D30" s="953" t="str">
        <f>Translations!$B$295</f>
        <v>Delanläggning med produktriktmärke:</v>
      </c>
      <c r="E30" s="954"/>
      <c r="F30" s="954"/>
      <c r="G30" s="954"/>
      <c r="H30" s="954"/>
      <c r="I30" s="955" t="str">
        <f>IF(INDEX(CNTR_SubInstListIsProdBM,$C30),INDEX(CNTR_SubInstListNames,$C30),"")</f>
        <v/>
      </c>
      <c r="J30" s="956"/>
      <c r="K30" s="956"/>
      <c r="L30" s="956"/>
      <c r="M30" s="956"/>
      <c r="N30" s="957"/>
      <c r="O30" s="36"/>
      <c r="P30" s="373">
        <v>1</v>
      </c>
      <c r="Q30" s="245"/>
      <c r="R30" s="262"/>
      <c r="S30" s="262"/>
      <c r="T30" s="262"/>
      <c r="U30" s="240"/>
      <c r="V30" s="355" t="s">
        <v>326</v>
      </c>
      <c r="W30" s="356" t="b">
        <f>AND(CNTR_ExistSubInstEntries,I30="")</f>
        <v>0</v>
      </c>
    </row>
    <row r="31" spans="1:23" ht="12.75" customHeight="1" thickBot="1" x14ac:dyDescent="0.3">
      <c r="C31" s="236"/>
      <c r="D31" s="237"/>
      <c r="E31" s="958" t="str">
        <f>Translations!$B$296</f>
        <v>Namnet på delanläggningen med produktriktmärke visas automatiskt i inmatningsfälten i bladet ”C_InstallationDescription”.</v>
      </c>
      <c r="F31" s="959"/>
      <c r="G31" s="959"/>
      <c r="H31" s="959"/>
      <c r="I31" s="959"/>
      <c r="J31" s="959"/>
      <c r="K31" s="959"/>
      <c r="L31" s="959"/>
      <c r="M31" s="959"/>
      <c r="N31" s="960"/>
    </row>
    <row r="32" spans="1:23" ht="5.0999999999999996" customHeight="1" x14ac:dyDescent="0.25">
      <c r="C32" s="224"/>
      <c r="N32" s="225"/>
    </row>
    <row r="33" spans="1:23" ht="12.75" customHeight="1" x14ac:dyDescent="0.25">
      <c r="C33" s="224"/>
      <c r="D33" s="16" t="s">
        <v>25</v>
      </c>
      <c r="E33" s="744" t="str">
        <f>Translations!$B$297</f>
        <v>Delanläggningens systemgränser</v>
      </c>
      <c r="F33" s="744"/>
      <c r="G33" s="744"/>
      <c r="H33" s="744"/>
      <c r="I33" s="744"/>
      <c r="J33" s="744"/>
      <c r="K33" s="744"/>
      <c r="L33" s="744"/>
      <c r="M33" s="744"/>
      <c r="N33" s="961"/>
    </row>
    <row r="34" spans="1:23" ht="5.0999999999999996" customHeight="1" x14ac:dyDescent="0.25">
      <c r="C34" s="224"/>
      <c r="N34" s="225"/>
    </row>
    <row r="35" spans="1:23" ht="12.75" customHeight="1" x14ac:dyDescent="0.25">
      <c r="C35" s="224"/>
      <c r="D35" s="25" t="s">
        <v>31</v>
      </c>
      <c r="E35" s="862" t="str">
        <f>Translations!$B$249</f>
        <v>Information om tillämpad metod</v>
      </c>
      <c r="F35" s="862"/>
      <c r="G35" s="862"/>
      <c r="H35" s="862"/>
      <c r="I35" s="862"/>
      <c r="J35" s="862"/>
      <c r="K35" s="862"/>
      <c r="L35" s="862"/>
      <c r="M35" s="862"/>
      <c r="N35" s="968"/>
    </row>
    <row r="36" spans="1:23" ht="12.75" customHeight="1" x14ac:dyDescent="0.25">
      <c r="C36" s="224"/>
      <c r="D36" s="25"/>
      <c r="E36" s="711" t="str">
        <f>Translations!$B$298</f>
        <v>I enlighet med punkt 2 b i bilaga VI, beskriv systemgränserna för denna delanläggning, omfattande följande aspekter:</v>
      </c>
      <c r="F36" s="711"/>
      <c r="G36" s="711"/>
      <c r="H36" s="711"/>
      <c r="I36" s="711"/>
      <c r="J36" s="711"/>
      <c r="K36" s="711"/>
      <c r="L36" s="711"/>
      <c r="M36" s="711"/>
      <c r="N36" s="992"/>
    </row>
    <row r="37" spans="1:23" ht="12.75" customHeight="1" x14ac:dyDescent="0.25">
      <c r="C37" s="224"/>
      <c r="D37" s="25"/>
      <c r="E37" s="37" t="s">
        <v>139</v>
      </c>
      <c r="F37" s="858" t="str">
        <f>Translations!$B$299</f>
        <v xml:space="preserve">vilka tekniska enheter som ingår, </v>
      </c>
      <c r="G37" s="861"/>
      <c r="H37" s="861"/>
      <c r="I37" s="861"/>
      <c r="J37" s="861"/>
      <c r="K37" s="861"/>
      <c r="L37" s="861"/>
      <c r="M37" s="861"/>
      <c r="N37" s="946"/>
    </row>
    <row r="38" spans="1:23" ht="12.75" customHeight="1" x14ac:dyDescent="0.25">
      <c r="C38" s="224"/>
      <c r="D38" s="25"/>
      <c r="E38" s="37" t="s">
        <v>139</v>
      </c>
      <c r="F38" s="858" t="str">
        <f>Translations!$B$300</f>
        <v xml:space="preserve">vilka processer som utförs, </v>
      </c>
      <c r="G38" s="861"/>
      <c r="H38" s="861"/>
      <c r="I38" s="861"/>
      <c r="J38" s="861"/>
      <c r="K38" s="861"/>
      <c r="L38" s="861"/>
      <c r="M38" s="861"/>
      <c r="N38" s="946"/>
    </row>
    <row r="39" spans="1:23" ht="12.75" customHeight="1" x14ac:dyDescent="0.25">
      <c r="C39" s="224"/>
      <c r="D39" s="25"/>
      <c r="E39" s="37" t="s">
        <v>139</v>
      </c>
      <c r="F39" s="858" t="str">
        <f>Translations!$B$301</f>
        <v>vilka insatsvaror och insatsbränslen, samt</v>
      </c>
      <c r="G39" s="861"/>
      <c r="H39" s="861"/>
      <c r="I39" s="861"/>
      <c r="J39" s="861"/>
      <c r="K39" s="861"/>
      <c r="L39" s="861"/>
      <c r="M39" s="861"/>
      <c r="N39" s="946"/>
    </row>
    <row r="40" spans="1:23" ht="12.75" customHeight="1" x14ac:dyDescent="0.25">
      <c r="C40" s="224"/>
      <c r="D40" s="25"/>
      <c r="E40" s="37" t="s">
        <v>139</v>
      </c>
      <c r="F40" s="858" t="str">
        <f>Translations!$B$302</f>
        <v>vilka produkter och utgående varor som tillskrivs.</v>
      </c>
      <c r="G40" s="861"/>
      <c r="H40" s="861"/>
      <c r="I40" s="861"/>
      <c r="J40" s="861"/>
      <c r="K40" s="861"/>
      <c r="L40" s="861"/>
      <c r="M40" s="861"/>
      <c r="N40" s="946"/>
    </row>
    <row r="41" spans="1:23" ht="25.5" customHeight="1" x14ac:dyDescent="0.25">
      <c r="C41" s="224"/>
      <c r="D41" s="25"/>
      <c r="E41" s="711" t="str">
        <f>Translations!$B$303</f>
        <v>Var god beskriv även hur importen eller exporten av eventuella mellanprodukter som omfattas av produktriktmärken (avsnitten 1.6 och 3.1 l i bilaga IV till FAR) samt de tillhörande mängderna beräknas.</v>
      </c>
      <c r="F41" s="711"/>
      <c r="G41" s="711"/>
      <c r="H41" s="711"/>
      <c r="I41" s="711"/>
      <c r="J41" s="711"/>
      <c r="K41" s="711"/>
      <c r="L41" s="711"/>
      <c r="M41" s="711"/>
      <c r="N41" s="992"/>
    </row>
    <row r="42" spans="1:23" s="309" customFormat="1" ht="25.5" customHeight="1" x14ac:dyDescent="0.25">
      <c r="A42" s="308"/>
      <c r="B42" s="16"/>
      <c r="C42" s="306"/>
      <c r="D42" s="307"/>
      <c r="E42" s="783" t="str">
        <f>Translations!$B$304</f>
        <v>Om denna information redan har lämnats på ett tillräckligt utförligt sätt i avsnitt C.II, behöver ni enbart inkludera hänvisningar till avsnittet och gå vidare till punkterna nedan.</v>
      </c>
      <c r="F42" s="783"/>
      <c r="G42" s="783"/>
      <c r="H42" s="783"/>
      <c r="I42" s="783"/>
      <c r="J42" s="783"/>
      <c r="K42" s="783"/>
      <c r="L42" s="783"/>
      <c r="M42" s="783"/>
      <c r="N42" s="989"/>
      <c r="O42" s="36"/>
      <c r="P42" s="308"/>
      <c r="Q42" s="308"/>
      <c r="R42" s="308"/>
      <c r="S42" s="308"/>
      <c r="T42" s="308"/>
      <c r="U42" s="308"/>
      <c r="V42" s="308"/>
      <c r="W42" s="308"/>
    </row>
    <row r="43" spans="1:23" ht="50.1" customHeight="1" x14ac:dyDescent="0.25">
      <c r="C43" s="224"/>
      <c r="D43" s="25"/>
      <c r="E43" s="972"/>
      <c r="F43" s="973"/>
      <c r="G43" s="973"/>
      <c r="H43" s="973"/>
      <c r="I43" s="973"/>
      <c r="J43" s="973"/>
      <c r="K43" s="973"/>
      <c r="L43" s="973"/>
      <c r="M43" s="973"/>
      <c r="N43" s="974"/>
    </row>
    <row r="44" spans="1:23" ht="5.0999999999999996" customHeight="1" x14ac:dyDescent="0.25">
      <c r="C44" s="224"/>
      <c r="D44" s="25"/>
      <c r="N44" s="225"/>
    </row>
    <row r="45" spans="1:23" ht="12.75" customHeight="1" x14ac:dyDescent="0.25">
      <c r="C45" s="224"/>
      <c r="D45" s="25" t="s">
        <v>32</v>
      </c>
      <c r="E45" s="975" t="str">
        <f>Translations!$B$210</f>
        <v>Hänvisning till externa filer, i förekommande fall</v>
      </c>
      <c r="F45" s="975"/>
      <c r="G45" s="975"/>
      <c r="H45" s="975"/>
      <c r="I45" s="975"/>
      <c r="J45" s="976"/>
      <c r="K45" s="845"/>
      <c r="L45" s="845"/>
      <c r="M45" s="845"/>
      <c r="N45" s="845"/>
    </row>
    <row r="46" spans="1:23" ht="5.0999999999999996" customHeight="1" x14ac:dyDescent="0.25">
      <c r="C46" s="224"/>
      <c r="D46" s="25"/>
      <c r="N46" s="225"/>
    </row>
    <row r="47" spans="1:23" ht="12.75" customHeight="1" x14ac:dyDescent="0.25">
      <c r="C47" s="224"/>
      <c r="D47" s="25" t="s">
        <v>33</v>
      </c>
      <c r="E47" s="975" t="str">
        <f>Translations!$B$305</f>
        <v>Hänvisning till ett separat utförligt flödesschema, i förekommande fall</v>
      </c>
      <c r="F47" s="975"/>
      <c r="G47" s="975"/>
      <c r="H47" s="975"/>
      <c r="I47" s="975"/>
      <c r="J47" s="976"/>
      <c r="K47" s="845"/>
      <c r="L47" s="845"/>
      <c r="M47" s="845"/>
      <c r="N47" s="845"/>
    </row>
    <row r="48" spans="1:23" ht="12.75" customHeight="1" x14ac:dyDescent="0.25">
      <c r="C48" s="224"/>
      <c r="D48" s="25"/>
      <c r="E48" s="711" t="str">
        <f>Translations!$B$306</f>
        <v>Om det rör sig om en mer komplex delanläggning, var god ge ett utförligt flödesschema om något sådant inte tagits med i punkt i ovan.</v>
      </c>
      <c r="F48" s="711"/>
      <c r="G48" s="711"/>
      <c r="H48" s="711"/>
      <c r="I48" s="711"/>
      <c r="J48" s="711"/>
      <c r="K48" s="711"/>
      <c r="L48" s="711"/>
      <c r="M48" s="711"/>
      <c r="N48" s="992"/>
    </row>
    <row r="49" spans="1:23" ht="5.0999999999999996" customHeight="1" x14ac:dyDescent="0.25">
      <c r="C49" s="228"/>
      <c r="D49" s="229"/>
      <c r="E49" s="230"/>
      <c r="F49" s="230"/>
      <c r="G49" s="230"/>
      <c r="H49" s="230"/>
      <c r="I49" s="230"/>
      <c r="J49" s="230"/>
      <c r="K49" s="230"/>
      <c r="L49" s="230"/>
      <c r="M49" s="230"/>
      <c r="N49" s="231"/>
    </row>
    <row r="50" spans="1:23" ht="5.0999999999999996" customHeight="1" x14ac:dyDescent="0.25">
      <c r="C50" s="224"/>
      <c r="D50" s="25"/>
      <c r="N50" s="225"/>
    </row>
    <row r="51" spans="1:23" ht="12.75" customHeight="1" x14ac:dyDescent="0.25">
      <c r="C51" s="224"/>
      <c r="D51" s="16" t="s">
        <v>26</v>
      </c>
      <c r="E51" s="744" t="str">
        <f>Translations!$B$307</f>
        <v>Metod för att fastställa den årliga produktionen (verksamhetsnivån)</v>
      </c>
      <c r="F51" s="744"/>
      <c r="G51" s="744"/>
      <c r="H51" s="744"/>
      <c r="I51" s="744"/>
      <c r="J51" s="744"/>
      <c r="K51" s="744"/>
      <c r="L51" s="744"/>
      <c r="M51" s="744"/>
      <c r="N51" s="961"/>
    </row>
    <row r="52" spans="1:23" ht="5.0999999999999996" customHeight="1" x14ac:dyDescent="0.25">
      <c r="C52" s="224"/>
      <c r="D52" s="16"/>
      <c r="E52" s="25"/>
      <c r="F52" s="25"/>
      <c r="G52" s="25"/>
      <c r="H52" s="25"/>
      <c r="I52" s="25"/>
      <c r="J52" s="25"/>
      <c r="K52" s="25"/>
      <c r="L52" s="25"/>
      <c r="M52" s="25"/>
      <c r="N52" s="530"/>
    </row>
    <row r="53" spans="1:23" ht="12.75" customHeight="1" x14ac:dyDescent="0.25">
      <c r="C53" s="224"/>
      <c r="D53" s="25" t="s">
        <v>31</v>
      </c>
      <c r="E53" s="862" t="str">
        <f>Translations!$B$249</f>
        <v>Information om tillämpad metod</v>
      </c>
      <c r="F53" s="862"/>
      <c r="G53" s="862"/>
      <c r="H53" s="862"/>
      <c r="I53" s="862"/>
      <c r="J53" s="862"/>
      <c r="K53" s="862"/>
      <c r="L53" s="862"/>
      <c r="M53" s="862"/>
      <c r="N53" s="968"/>
    </row>
    <row r="54" spans="1:23" ht="12.75" customHeight="1" x14ac:dyDescent="0.25">
      <c r="C54" s="224"/>
      <c r="D54" s="16"/>
      <c r="E54" s="783" t="str">
        <f>Translations!$B$308</f>
        <v>För det särskilda syftet med datainsamling i enlighet med NIMs, bör detta avsnitt innefatta alla uppgifter som ges i avsnitt F.a i mallen för insamling av referensdata.</v>
      </c>
      <c r="F54" s="864"/>
      <c r="G54" s="864"/>
      <c r="H54" s="864"/>
      <c r="I54" s="864"/>
      <c r="J54" s="864"/>
      <c r="K54" s="864"/>
      <c r="L54" s="864"/>
      <c r="M54" s="864"/>
      <c r="N54" s="998"/>
    </row>
    <row r="55" spans="1:23" ht="12.75" customHeight="1" x14ac:dyDescent="0.25">
      <c r="C55" s="224"/>
      <c r="D55" s="25"/>
      <c r="E55" s="711" t="str">
        <f>Translations!$B$250</f>
        <v>Var god välj nedan:</v>
      </c>
      <c r="F55" s="712"/>
      <c r="G55" s="712"/>
      <c r="H55" s="712"/>
      <c r="I55" s="712"/>
      <c r="J55" s="712"/>
      <c r="K55" s="712"/>
      <c r="L55" s="712"/>
      <c r="M55" s="712"/>
      <c r="N55" s="987"/>
    </row>
    <row r="56" spans="1:23" ht="12.75" customHeight="1" x14ac:dyDescent="0.25">
      <c r="C56" s="224"/>
      <c r="D56" s="25"/>
      <c r="E56" s="37" t="s">
        <v>139</v>
      </c>
      <c r="F56" s="858" t="str">
        <f>Translations!$B$251</f>
        <v>datakällor som används för mängder enligt avsnitt 4.4 i bilaga VII till FAR.</v>
      </c>
      <c r="G56" s="861"/>
      <c r="H56" s="861"/>
      <c r="I56" s="861"/>
      <c r="J56" s="861"/>
      <c r="K56" s="861"/>
      <c r="L56" s="861"/>
      <c r="M56" s="861"/>
      <c r="N56" s="946"/>
    </row>
    <row r="57" spans="1:23" ht="25.5" customHeight="1" x14ac:dyDescent="0.25">
      <c r="C57" s="224"/>
      <c r="D57" s="25"/>
      <c r="E57" s="37"/>
      <c r="F57" s="858" t="str">
        <f>Translations!$B$253</f>
        <v>Eftersom mer än en av datakällorna kan vara relevanta kan högst tre källor anges enligt mallen. Om ännu fler datakällor är relevanta, var god ange de tre viktigaste källorna och beskriv metoden närmare nedan.</v>
      </c>
      <c r="G57" s="861"/>
      <c r="H57" s="861"/>
      <c r="I57" s="861"/>
      <c r="J57" s="861"/>
      <c r="K57" s="861"/>
      <c r="L57" s="861"/>
      <c r="M57" s="861"/>
      <c r="N57" s="946"/>
    </row>
    <row r="58" spans="1:23" ht="12.75" customHeight="1" x14ac:dyDescent="0.25">
      <c r="C58" s="224"/>
      <c r="D58" s="25"/>
      <c r="E58" s="37" t="s">
        <v>139</v>
      </c>
      <c r="F58" s="858" t="str">
        <f>Translations!$B$309</f>
        <v>Den metod som används för att fastställa årliga kvantiteter enligt avsnitt 5 i bilaga VII till FAR.</v>
      </c>
      <c r="G58" s="861"/>
      <c r="H58" s="861"/>
      <c r="I58" s="861"/>
      <c r="J58" s="861"/>
      <c r="K58" s="861"/>
      <c r="L58" s="861"/>
      <c r="M58" s="861"/>
      <c r="N58" s="946"/>
    </row>
    <row r="59" spans="1:23" s="264" customFormat="1" ht="25.5" customHeight="1" x14ac:dyDescent="0.3">
      <c r="A59" s="262"/>
      <c r="B59" s="119"/>
      <c r="C59" s="224"/>
      <c r="D59" s="120"/>
      <c r="E59" s="121"/>
      <c r="F59" s="121"/>
      <c r="G59" s="121"/>
      <c r="H59" s="121"/>
      <c r="I59" s="863" t="str">
        <f>Translations!$B$254</f>
        <v>Datakälla</v>
      </c>
      <c r="J59" s="863"/>
      <c r="K59" s="863" t="str">
        <f>Translations!$B$255</f>
        <v>Andra datakällor 
(i förekommande fall)</v>
      </c>
      <c r="L59" s="863"/>
      <c r="M59" s="863" t="str">
        <f>Translations!$B$255</f>
        <v>Andra datakällor 
(i förekommande fall)</v>
      </c>
      <c r="N59" s="863"/>
      <c r="O59" s="36"/>
      <c r="P59" s="262"/>
      <c r="Q59" s="262"/>
      <c r="R59" s="262"/>
      <c r="S59" s="262"/>
      <c r="T59" s="262"/>
      <c r="U59" s="262"/>
      <c r="V59" s="262"/>
      <c r="W59" s="262"/>
    </row>
    <row r="60" spans="1:23" ht="12.75" customHeight="1" x14ac:dyDescent="0.25">
      <c r="C60" s="224"/>
      <c r="D60" s="25"/>
      <c r="E60" s="118" t="s">
        <v>310</v>
      </c>
      <c r="F60" s="869" t="str">
        <f>Translations!$B$310</f>
        <v>Kvantiteter av produkter</v>
      </c>
      <c r="G60" s="869"/>
      <c r="H60" s="870"/>
      <c r="I60" s="871"/>
      <c r="J60" s="872"/>
      <c r="K60" s="873"/>
      <c r="L60" s="874"/>
      <c r="M60" s="873"/>
      <c r="N60" s="890"/>
    </row>
    <row r="61" spans="1:23" ht="5.0999999999999996" customHeight="1" x14ac:dyDescent="0.25">
      <c r="C61" s="224"/>
      <c r="D61" s="25"/>
      <c r="E61" s="118"/>
      <c r="F61" s="535"/>
      <c r="G61" s="535"/>
      <c r="H61" s="535"/>
      <c r="I61" s="535"/>
      <c r="J61" s="535"/>
      <c r="K61" s="535"/>
      <c r="L61" s="535"/>
      <c r="M61" s="535"/>
      <c r="N61" s="536"/>
    </row>
    <row r="62" spans="1:23" ht="12.75" customHeight="1" x14ac:dyDescent="0.25">
      <c r="C62" s="224"/>
      <c r="D62" s="25"/>
      <c r="E62" s="118" t="s">
        <v>311</v>
      </c>
      <c r="F62" s="869" t="str">
        <f>Translations!$B$311</f>
        <v>Årliga kvantiteter av produkter</v>
      </c>
      <c r="G62" s="869"/>
      <c r="H62" s="870"/>
      <c r="I62" s="928"/>
      <c r="J62" s="928"/>
      <c r="K62" s="928"/>
      <c r="L62" s="928"/>
      <c r="M62" s="928"/>
      <c r="N62" s="928"/>
    </row>
    <row r="63" spans="1:23" ht="5.0999999999999996" customHeight="1" x14ac:dyDescent="0.25">
      <c r="C63" s="224"/>
      <c r="D63" s="25"/>
      <c r="N63" s="225"/>
    </row>
    <row r="64" spans="1:23" s="20" customFormat="1" ht="12.75" customHeight="1" x14ac:dyDescent="0.3">
      <c r="A64" s="18"/>
      <c r="B64" s="194"/>
      <c r="C64" s="226"/>
      <c r="D64" s="38"/>
      <c r="E64" s="118" t="s">
        <v>312</v>
      </c>
      <c r="F64" s="869" t="str">
        <f>Translations!$B$312</f>
        <v>Särskilda rapporteringskrav:</v>
      </c>
      <c r="G64" s="869"/>
      <c r="H64" s="870"/>
      <c r="I64" s="895" t="str">
        <f>IF(I30="","",HYPERLINK(INDEX(EUconst_BMlistSpecialJumpTable,MATCH(I30,EUconst_BMlistNames,0)),INDEX(EUconst_BMlistSpecialReporting,MATCH(I30,EUconst_BMlistNames,0))))</f>
        <v/>
      </c>
      <c r="J64" s="896"/>
      <c r="K64" s="896"/>
      <c r="L64" s="896"/>
      <c r="M64" s="896"/>
      <c r="N64" s="897"/>
      <c r="O64" s="36"/>
      <c r="P64" s="195" t="s">
        <v>296</v>
      </c>
      <c r="Q64" s="196" t="str">
        <f>IF(I30="","",IF(AND(INDEX(EUconst_BMlistSpecialJumpTable,MATCH(I30,EUconst_BMlistNames,0))&lt;&gt;"",INDEX(EUconst_BMlistMainNumberOfBM,MATCH(I30,EUconst_BMlistNames,0))&lt;&gt;47),TRUE,FALSE))</f>
        <v/>
      </c>
      <c r="R64" s="23"/>
      <c r="S64" s="23"/>
      <c r="T64" s="22"/>
      <c r="U64" s="22"/>
      <c r="V64" s="22"/>
      <c r="W64" s="22"/>
    </row>
    <row r="65" spans="1:23" s="20" customFormat="1" ht="12.75" customHeight="1" x14ac:dyDescent="0.3">
      <c r="A65" s="18"/>
      <c r="B65" s="194"/>
      <c r="C65" s="226"/>
      <c r="D65" s="36"/>
      <c r="F65" s="782" t="str">
        <f>Translations!$B$313</f>
        <v>Särskild information måste ges när det gäller vissa produktriktmärken (t.ex. CWT-värden). Ett automatiskt meddelande kommer att visas här, i förekommande fall.</v>
      </c>
      <c r="G65" s="782"/>
      <c r="H65" s="782"/>
      <c r="I65" s="782"/>
      <c r="J65" s="782"/>
      <c r="K65" s="782"/>
      <c r="L65" s="782"/>
      <c r="M65" s="782"/>
      <c r="N65" s="950"/>
      <c r="O65" s="36"/>
      <c r="P65" s="23"/>
      <c r="Q65" s="22"/>
      <c r="R65" s="23"/>
      <c r="S65" s="23"/>
      <c r="T65" s="22"/>
      <c r="U65" s="22"/>
      <c r="V65" s="22"/>
      <c r="W65" s="22"/>
    </row>
    <row r="66" spans="1:23" ht="12.75" customHeight="1" x14ac:dyDescent="0.25">
      <c r="C66" s="224"/>
      <c r="D66" s="25"/>
      <c r="E66" s="118" t="s">
        <v>313</v>
      </c>
      <c r="F66" s="657" t="str">
        <f>Translations!$B$257</f>
        <v>Beskrivning av den metod som används</v>
      </c>
      <c r="G66" s="657"/>
      <c r="H66" s="657"/>
      <c r="I66" s="657"/>
      <c r="J66" s="657"/>
      <c r="K66" s="657"/>
      <c r="L66" s="657"/>
      <c r="M66" s="657"/>
      <c r="N66" s="940"/>
    </row>
    <row r="67" spans="1:23" ht="12.75" customHeight="1" x14ac:dyDescent="0.25">
      <c r="C67" s="224"/>
      <c r="D67" s="25"/>
      <c r="E67" s="118"/>
      <c r="F67" s="932" t="str">
        <f>IF(I30&lt;&gt;"",HYPERLINK("#" &amp; Q67,EUConst_MsgDescription),"")</f>
        <v/>
      </c>
      <c r="G67" s="906"/>
      <c r="H67" s="906"/>
      <c r="I67" s="906"/>
      <c r="J67" s="906"/>
      <c r="K67" s="906"/>
      <c r="L67" s="906"/>
      <c r="M67" s="906"/>
      <c r="N67" s="907"/>
      <c r="P67" s="22" t="s">
        <v>175</v>
      </c>
      <c r="Q67" s="371" t="str">
        <f>"#"&amp;ADDRESS(ROW($C$11),COLUMN($C$11))</f>
        <v>#$C$11</v>
      </c>
    </row>
    <row r="68" spans="1:23" ht="5.0999999999999996" customHeight="1" x14ac:dyDescent="0.25">
      <c r="C68" s="224"/>
      <c r="D68" s="25"/>
      <c r="E68" s="24"/>
      <c r="F68" s="782"/>
      <c r="G68" s="782"/>
      <c r="H68" s="782"/>
      <c r="I68" s="782"/>
      <c r="J68" s="782"/>
      <c r="K68" s="782"/>
      <c r="L68" s="782"/>
      <c r="M68" s="782"/>
      <c r="N68" s="950"/>
    </row>
    <row r="69" spans="1:23" ht="12.75" customHeight="1" x14ac:dyDescent="0.25">
      <c r="C69" s="224"/>
      <c r="D69" s="25"/>
      <c r="E69" s="25"/>
      <c r="F69" s="782" t="str">
        <f>Translations!$B$314</f>
        <v>Var god se den definition och de systemgränser som anges i bilaga I till FAR och relevant avsnitt i vägledning 9.</v>
      </c>
      <c r="G69" s="782"/>
      <c r="H69" s="782"/>
      <c r="I69" s="782"/>
      <c r="J69" s="782"/>
      <c r="K69" s="782"/>
      <c r="L69" s="782"/>
      <c r="M69" s="782"/>
      <c r="N69" s="950"/>
    </row>
    <row r="70" spans="1:23" ht="12.75" customHeight="1" x14ac:dyDescent="0.25">
      <c r="C70" s="224"/>
      <c r="D70" s="25"/>
      <c r="E70" s="25"/>
      <c r="F70" s="782" t="str">
        <f>Translations!$B$315</f>
        <v>Om anläggningen inte var i drift under samtliga år, var god styrk detta på lämpligt sätt och ange hur starten av den normala driften fastställdes, i förekommande fall.</v>
      </c>
      <c r="G70" s="782"/>
      <c r="H70" s="782"/>
      <c r="I70" s="782"/>
      <c r="J70" s="782"/>
      <c r="K70" s="782"/>
      <c r="L70" s="782"/>
      <c r="M70" s="782"/>
      <c r="N70" s="950"/>
    </row>
    <row r="71" spans="1:23" ht="50.1" customHeight="1" x14ac:dyDescent="0.25">
      <c r="C71" s="224"/>
      <c r="D71" s="24"/>
      <c r="E71" s="265"/>
      <c r="F71" s="871"/>
      <c r="G71" s="872"/>
      <c r="H71" s="872"/>
      <c r="I71" s="872"/>
      <c r="J71" s="872"/>
      <c r="K71" s="872"/>
      <c r="L71" s="872"/>
      <c r="M71" s="872"/>
      <c r="N71" s="886"/>
    </row>
    <row r="72" spans="1:23" ht="5.0999999999999996" customHeight="1" thickBot="1" x14ac:dyDescent="0.3">
      <c r="C72" s="224"/>
      <c r="N72" s="225"/>
    </row>
    <row r="73" spans="1:23" ht="12.75" customHeight="1" x14ac:dyDescent="0.25">
      <c r="C73" s="224"/>
      <c r="D73" s="25"/>
      <c r="E73" s="118"/>
      <c r="F73" s="894" t="str">
        <f>Translations!$B$210</f>
        <v>Hänvisning till externa filer, i förekommande fall</v>
      </c>
      <c r="G73" s="894"/>
      <c r="H73" s="894"/>
      <c r="I73" s="894"/>
      <c r="J73" s="894"/>
      <c r="K73" s="845"/>
      <c r="L73" s="845"/>
      <c r="M73" s="845"/>
      <c r="N73" s="845"/>
      <c r="W73" s="266" t="s">
        <v>168</v>
      </c>
    </row>
    <row r="74" spans="1:23" ht="5.0999999999999996" customHeight="1" x14ac:dyDescent="0.25">
      <c r="C74" s="224"/>
      <c r="D74" s="25"/>
      <c r="N74" s="225"/>
      <c r="W74" s="253"/>
    </row>
    <row r="75" spans="1:23" ht="12.75" customHeight="1" x14ac:dyDescent="0.25">
      <c r="C75" s="224"/>
      <c r="D75" s="25" t="s">
        <v>32</v>
      </c>
      <c r="E75" s="884" t="str">
        <f>Translations!$B$258</f>
        <v>Har den hierarkiska ordningen följts?</v>
      </c>
      <c r="F75" s="884"/>
      <c r="G75" s="884"/>
      <c r="H75" s="885"/>
      <c r="I75" s="260"/>
      <c r="J75" s="256" t="str">
        <f>Translations!$B$259</f>
        <v>Om inte, varför?</v>
      </c>
      <c r="K75" s="871"/>
      <c r="L75" s="872"/>
      <c r="M75" s="872"/>
      <c r="N75" s="886"/>
      <c r="W75" s="258" t="b">
        <f>AND(I75&lt;&gt;"",I75=TRUE)</f>
        <v>0</v>
      </c>
    </row>
    <row r="76" spans="1:23" ht="25.5" customHeight="1" x14ac:dyDescent="0.25">
      <c r="C76" s="224"/>
      <c r="E76" s="711"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76" s="712"/>
      <c r="G76" s="712"/>
      <c r="H76" s="712"/>
      <c r="I76" s="712"/>
      <c r="J76" s="712"/>
      <c r="K76" s="712"/>
      <c r="L76" s="712"/>
      <c r="M76" s="712"/>
      <c r="N76" s="987"/>
      <c r="W76" s="267"/>
    </row>
    <row r="77" spans="1:23" ht="12.75" customHeight="1" x14ac:dyDescent="0.25">
      <c r="C77" s="224"/>
      <c r="D77" s="25"/>
      <c r="E77" s="37" t="s">
        <v>139</v>
      </c>
      <c r="F77" s="858" t="str">
        <f>Translations!$B$261</f>
        <v>Osäkerhetsbedömning: andra datakällor leder till mindre osäkerhet på grundval av den förenklade osäkerhetsbedömning som avses i artikel 7.2 i FAR.</v>
      </c>
      <c r="G77" s="858"/>
      <c r="H77" s="858"/>
      <c r="I77" s="858"/>
      <c r="J77" s="858"/>
      <c r="K77" s="858"/>
      <c r="L77" s="858"/>
      <c r="M77" s="858"/>
      <c r="N77" s="999"/>
      <c r="W77" s="253"/>
    </row>
    <row r="78" spans="1:23" ht="12.75" customHeight="1" x14ac:dyDescent="0.25">
      <c r="C78" s="224"/>
      <c r="D78" s="25"/>
      <c r="E78" s="37" t="s">
        <v>139</v>
      </c>
      <c r="F78" s="858" t="str">
        <f>Translations!$B$262</f>
        <v>Teknisk ogenomförbarhet det är tekniskt ogenomförbart att använda sig av bättre datakällor.</v>
      </c>
      <c r="G78" s="861"/>
      <c r="H78" s="861"/>
      <c r="I78" s="861"/>
      <c r="J78" s="861"/>
      <c r="K78" s="861"/>
      <c r="L78" s="861"/>
      <c r="M78" s="861"/>
      <c r="N78" s="946"/>
      <c r="W78" s="253"/>
    </row>
    <row r="79" spans="1:23" ht="12.75" customHeight="1" x14ac:dyDescent="0.25">
      <c r="C79" s="224"/>
      <c r="D79" s="25"/>
      <c r="E79" s="37" t="s">
        <v>139</v>
      </c>
      <c r="F79" s="858" t="str">
        <f>Translations!$B$263</f>
        <v>Orimliga kostnader: det skulle medföra orimliga kostnader att använda bättre datakällor.</v>
      </c>
      <c r="G79" s="861"/>
      <c r="H79" s="861"/>
      <c r="I79" s="861"/>
      <c r="J79" s="861"/>
      <c r="K79" s="861"/>
      <c r="L79" s="861"/>
      <c r="M79" s="861"/>
      <c r="N79" s="946"/>
      <c r="W79" s="253"/>
    </row>
    <row r="80" spans="1:23" ht="5.0999999999999996" customHeight="1" x14ac:dyDescent="0.25">
      <c r="C80" s="224"/>
      <c r="E80" s="431"/>
      <c r="F80" s="431"/>
      <c r="G80" s="431"/>
      <c r="H80" s="431"/>
      <c r="I80" s="431"/>
      <c r="J80" s="431"/>
      <c r="K80" s="431"/>
      <c r="L80" s="431"/>
      <c r="M80" s="431"/>
      <c r="N80" s="555"/>
      <c r="W80" s="253"/>
    </row>
    <row r="81" spans="1:23" ht="12.75" customHeight="1" x14ac:dyDescent="0.25">
      <c r="C81" s="224"/>
      <c r="D81" s="25"/>
      <c r="E81" s="25"/>
      <c r="F81" s="657" t="str">
        <f>Translations!$B$264</f>
        <v>Ytterligare uppgifter om eventuella avvikelser från hierarkin</v>
      </c>
      <c r="G81" s="657"/>
      <c r="H81" s="657"/>
      <c r="I81" s="657"/>
      <c r="J81" s="657"/>
      <c r="K81" s="657"/>
      <c r="L81" s="657"/>
      <c r="M81" s="657"/>
      <c r="N81" s="940"/>
      <c r="W81" s="253"/>
    </row>
    <row r="82" spans="1:23" ht="25.5" customHeight="1" thickBot="1" x14ac:dyDescent="0.3">
      <c r="C82" s="224"/>
      <c r="E82" s="25"/>
      <c r="F82" s="982"/>
      <c r="G82" s="983"/>
      <c r="H82" s="983"/>
      <c r="I82" s="983"/>
      <c r="J82" s="983"/>
      <c r="K82" s="983"/>
      <c r="L82" s="983"/>
      <c r="M82" s="983"/>
      <c r="N82" s="984"/>
      <c r="W82" s="268" t="b">
        <f>W75</f>
        <v>0</v>
      </c>
    </row>
    <row r="83" spans="1:23" ht="5.0999999999999996" customHeight="1" x14ac:dyDescent="0.25">
      <c r="C83" s="224"/>
      <c r="D83" s="25"/>
      <c r="N83" s="225"/>
    </row>
    <row r="84" spans="1:23" ht="12.75" customHeight="1" x14ac:dyDescent="0.25">
      <c r="C84" s="224"/>
      <c r="D84" s="25" t="s">
        <v>33</v>
      </c>
      <c r="E84" s="985" t="str">
        <f>Translations!$B$828</f>
        <v>Beskrivning av metoden för att spåra de tillverkade produkterna och varorna</v>
      </c>
      <c r="F84" s="985"/>
      <c r="G84" s="985"/>
      <c r="H84" s="985"/>
      <c r="I84" s="985"/>
      <c r="J84" s="985"/>
      <c r="K84" s="985"/>
      <c r="L84" s="985"/>
      <c r="M84" s="985"/>
      <c r="N84" s="986"/>
    </row>
    <row r="85" spans="1:23" ht="12.75" customHeight="1" x14ac:dyDescent="0.25">
      <c r="C85" s="224"/>
      <c r="E85" s="711" t="str">
        <f>Translations!$B$829</f>
        <v>Detta bör innefatta metoden för att spåra relevanta PRODCOM-koder och KN-nummer i enlighet med avsnitt 9 i bilaga VII (FAR).</v>
      </c>
      <c r="F85" s="712"/>
      <c r="G85" s="712"/>
      <c r="H85" s="712"/>
      <c r="I85" s="712"/>
      <c r="J85" s="712"/>
      <c r="K85" s="712"/>
      <c r="L85" s="712"/>
      <c r="M85" s="712"/>
      <c r="N85" s="987"/>
    </row>
    <row r="86" spans="1:23" ht="50.1" customHeight="1" x14ac:dyDescent="0.25">
      <c r="C86" s="224"/>
      <c r="D86" s="25"/>
      <c r="E86" s="265"/>
      <c r="F86" s="871"/>
      <c r="G86" s="872"/>
      <c r="H86" s="872"/>
      <c r="I86" s="872"/>
      <c r="J86" s="872"/>
      <c r="K86" s="872"/>
      <c r="L86" s="872"/>
      <c r="M86" s="872"/>
      <c r="N86" s="886"/>
    </row>
    <row r="87" spans="1:23" ht="5.0999999999999996" customHeight="1" x14ac:dyDescent="0.25">
      <c r="C87" s="224"/>
      <c r="N87" s="225"/>
    </row>
    <row r="88" spans="1:23" ht="5.0999999999999996" customHeight="1" x14ac:dyDescent="0.25">
      <c r="C88" s="232"/>
      <c r="D88" s="235"/>
      <c r="E88" s="233"/>
      <c r="F88" s="233"/>
      <c r="G88" s="233"/>
      <c r="H88" s="233"/>
      <c r="I88" s="233"/>
      <c r="J88" s="233"/>
      <c r="K88" s="233"/>
      <c r="L88" s="233"/>
      <c r="M88" s="233"/>
      <c r="N88" s="234"/>
    </row>
    <row r="89" spans="1:23" s="20" customFormat="1" ht="14.25" customHeight="1" x14ac:dyDescent="0.25">
      <c r="A89" s="18"/>
      <c r="B89" s="36"/>
      <c r="C89" s="224"/>
      <c r="D89" s="16" t="s">
        <v>27</v>
      </c>
      <c r="E89" s="781" t="str">
        <f>Translations!$B$322</f>
        <v>Relevant elförbrukning</v>
      </c>
      <c r="F89" s="781"/>
      <c r="G89" s="781"/>
      <c r="H89" s="781"/>
      <c r="I89" s="781"/>
      <c r="J89" s="781"/>
      <c r="K89" s="781"/>
      <c r="L89" s="781"/>
      <c r="M89" s="781"/>
      <c r="N89" s="988"/>
      <c r="O89" s="36"/>
      <c r="P89" s="22" t="s">
        <v>175</v>
      </c>
      <c r="Q89" s="371" t="str">
        <f>"#"&amp;ADDRESS(ROW(D205),COLUMN(D205))</f>
        <v>#$D$205</v>
      </c>
      <c r="R89" s="23"/>
      <c r="S89" s="23"/>
      <c r="T89" s="18"/>
      <c r="U89" s="18"/>
      <c r="V89" s="245"/>
      <c r="W89" s="245"/>
    </row>
    <row r="90" spans="1:23" ht="12.75" customHeight="1" x14ac:dyDescent="0.25">
      <c r="C90" s="344"/>
      <c r="D90" s="345"/>
      <c r="E90" s="994" t="str">
        <f>Translations!$B$319</f>
        <v>För det särskilda syftet med datainsamling i enlighet med NIMs, bör detta avsnitt innefatta alla uppgifter som ges i avsnitt F.c i mallen för insamling av referensdata.</v>
      </c>
      <c r="F90" s="995"/>
      <c r="G90" s="995"/>
      <c r="H90" s="995"/>
      <c r="I90" s="995"/>
      <c r="J90" s="995"/>
      <c r="K90" s="995"/>
      <c r="L90" s="995"/>
      <c r="M90" s="995"/>
      <c r="N90" s="996"/>
      <c r="R90" s="254"/>
    </row>
    <row r="91" spans="1:23" s="20" customFormat="1" ht="25.5" customHeight="1" x14ac:dyDescent="0.25">
      <c r="A91" s="18"/>
      <c r="B91" s="163"/>
      <c r="C91" s="227"/>
      <c r="D91" s="36"/>
      <c r="E91" s="711" t="str">
        <f>Translations!$B$830</f>
        <v>Enligt avsnitt 2.5 f i bilaga IV till FAR måste den ”relevanta elförbrukningen” beskrivas med hänsyn till delanläggningens systemgränser som förtecknas i avsnitt 2 i bilaga I till FAR. Det är inte nödvändigt att ange uppgifter för produktriktmärken som inte förtecknas i avsnitt 2 i bilaga I.</v>
      </c>
      <c r="F91" s="712"/>
      <c r="G91" s="712"/>
      <c r="H91" s="712"/>
      <c r="I91" s="712"/>
      <c r="J91" s="712"/>
      <c r="K91" s="712"/>
      <c r="L91" s="712"/>
      <c r="M91" s="712"/>
      <c r="N91" s="987"/>
      <c r="O91" s="36"/>
      <c r="P91" s="23"/>
      <c r="Q91" s="22"/>
      <c r="R91" s="23"/>
      <c r="S91" s="23"/>
      <c r="T91" s="18"/>
      <c r="U91" s="18"/>
      <c r="V91" s="18"/>
      <c r="W91" s="18"/>
    </row>
    <row r="92" spans="1:23" ht="12.75" customHeight="1" x14ac:dyDescent="0.25">
      <c r="C92" s="224"/>
      <c r="D92" s="25" t="s">
        <v>31</v>
      </c>
      <c r="E92" s="862" t="str">
        <f>Translations!$B$249</f>
        <v>Information om tillämpad metod</v>
      </c>
      <c r="F92" s="862"/>
      <c r="G92" s="862"/>
      <c r="H92" s="862"/>
      <c r="I92" s="862"/>
      <c r="J92" s="862"/>
      <c r="K92" s="862"/>
      <c r="L92" s="862"/>
      <c r="M92" s="862"/>
      <c r="N92" s="968"/>
      <c r="T92" s="18"/>
    </row>
    <row r="93" spans="1:23" ht="12.75" customHeight="1" x14ac:dyDescent="0.25">
      <c r="C93" s="224"/>
      <c r="D93" s="25"/>
      <c r="E93" s="711" t="str">
        <f>Translations!$B$250</f>
        <v>Var god välj nedan:</v>
      </c>
      <c r="F93" s="712"/>
      <c r="G93" s="712"/>
      <c r="H93" s="712"/>
      <c r="I93" s="712"/>
      <c r="J93" s="712"/>
      <c r="K93" s="712"/>
      <c r="L93" s="712"/>
      <c r="M93" s="712"/>
      <c r="N93" s="987"/>
    </row>
    <row r="94" spans="1:23" ht="12.75" customHeight="1" x14ac:dyDescent="0.25">
      <c r="C94" s="224"/>
      <c r="D94" s="25"/>
      <c r="E94" s="37" t="s">
        <v>139</v>
      </c>
      <c r="F94" s="858" t="str">
        <f>Translations!$B$270</f>
        <v>Den datakälla som används för energiflöden enligt avsnitt 4.5 i bilaga VII till FAR.</v>
      </c>
      <c r="G94" s="861"/>
      <c r="H94" s="861"/>
      <c r="I94" s="861"/>
      <c r="J94" s="861"/>
      <c r="K94" s="861"/>
      <c r="L94" s="861"/>
      <c r="M94" s="861"/>
      <c r="N94" s="946"/>
    </row>
    <row r="95" spans="1:23" ht="25.5" customHeight="1" thickBot="1" x14ac:dyDescent="0.3">
      <c r="C95" s="224"/>
      <c r="D95" s="25"/>
      <c r="E95" s="37"/>
      <c r="F95" s="858" t="str">
        <f>Translations!$B$253</f>
        <v>Eftersom mer än en av datakällorna kan vara relevanta kan högst tre källor anges enligt mallen. Om ännu fler datakällor är relevanta, var god ange de tre viktigaste källorna och beskriv metoden närmare nedan.</v>
      </c>
      <c r="G95" s="861"/>
      <c r="H95" s="861"/>
      <c r="I95" s="861"/>
      <c r="J95" s="861"/>
      <c r="K95" s="861"/>
      <c r="L95" s="861"/>
      <c r="M95" s="861"/>
      <c r="N95" s="946"/>
    </row>
    <row r="96" spans="1:23" ht="25.5" customHeight="1" thickBot="1" x14ac:dyDescent="0.3">
      <c r="B96" s="244"/>
      <c r="C96" s="224"/>
      <c r="E96" s="25"/>
      <c r="I96" s="863" t="str">
        <f>Translations!$B$254</f>
        <v>Datakälla</v>
      </c>
      <c r="J96" s="863"/>
      <c r="K96" s="863" t="str">
        <f>Translations!$B$255</f>
        <v>Andra datakällor 
(i förekommande fall)</v>
      </c>
      <c r="L96" s="863"/>
      <c r="M96" s="863" t="str">
        <f>Translations!$B$255</f>
        <v>Andra datakällor 
(i förekommande fall)</v>
      </c>
      <c r="N96" s="863"/>
      <c r="S96" s="266" t="s">
        <v>1154</v>
      </c>
      <c r="W96" s="266" t="s">
        <v>168</v>
      </c>
    </row>
    <row r="97" spans="2:23" ht="12.75" customHeight="1" x14ac:dyDescent="0.25">
      <c r="B97" s="244"/>
      <c r="C97" s="224"/>
      <c r="E97" s="25" t="s">
        <v>310</v>
      </c>
      <c r="F97" s="869" t="str">
        <f>Translations!$B$322</f>
        <v>Relevant elförbrukning</v>
      </c>
      <c r="G97" s="869"/>
      <c r="H97" s="870"/>
      <c r="I97" s="928"/>
      <c r="J97" s="928"/>
      <c r="K97" s="910"/>
      <c r="L97" s="910"/>
      <c r="M97" s="910"/>
      <c r="N97" s="910"/>
      <c r="S97" s="252" t="b">
        <f>IF(I30&lt;&gt;"",IF(INDEX(EUconst_BMlistElExchangability,MATCH(I30,EUconst_BMlistNames,0))=TRUE,FALSE,TRUE),FALSE)</f>
        <v>0</v>
      </c>
      <c r="W97" s="486"/>
    </row>
    <row r="98" spans="2:23" ht="5.0999999999999996" customHeight="1" x14ac:dyDescent="0.25">
      <c r="B98" s="244"/>
      <c r="C98" s="224"/>
      <c r="D98" s="25"/>
      <c r="N98" s="225"/>
      <c r="S98" s="253"/>
      <c r="W98" s="253"/>
    </row>
    <row r="99" spans="2:23" ht="12.75" customHeight="1" x14ac:dyDescent="0.25">
      <c r="B99" s="244"/>
      <c r="C99" s="224"/>
      <c r="D99" s="25"/>
      <c r="E99" s="118" t="s">
        <v>311</v>
      </c>
      <c r="F99" s="657" t="str">
        <f>Translations!$B$257</f>
        <v>Beskrivning av den metod som används</v>
      </c>
      <c r="G99" s="657"/>
      <c r="H99" s="657"/>
      <c r="I99" s="657"/>
      <c r="J99" s="657"/>
      <c r="K99" s="657"/>
      <c r="L99" s="657"/>
      <c r="M99" s="657"/>
      <c r="N99" s="940"/>
      <c r="S99" s="253"/>
      <c r="W99" s="253"/>
    </row>
    <row r="100" spans="2:23" ht="5.0999999999999996" customHeight="1" x14ac:dyDescent="0.25">
      <c r="B100" s="244"/>
      <c r="C100" s="224"/>
      <c r="E100" s="37"/>
      <c r="F100" s="531"/>
      <c r="G100" s="533"/>
      <c r="H100" s="533"/>
      <c r="I100" s="533"/>
      <c r="J100" s="533"/>
      <c r="K100" s="533"/>
      <c r="L100" s="533"/>
      <c r="M100" s="533"/>
      <c r="N100" s="549"/>
      <c r="S100" s="253"/>
      <c r="W100" s="253"/>
    </row>
    <row r="101" spans="2:23" ht="12.75" customHeight="1" x14ac:dyDescent="0.25">
      <c r="B101" s="244"/>
      <c r="C101" s="224"/>
      <c r="D101" s="25"/>
      <c r="E101" s="118"/>
      <c r="F101" s="932" t="str">
        <f>IF(AND(I30&lt;&gt;"",J89=""),HYPERLINK("#" &amp; Q101,EUConst_MsgDescription),"")</f>
        <v/>
      </c>
      <c r="G101" s="906"/>
      <c r="H101" s="906"/>
      <c r="I101" s="906"/>
      <c r="J101" s="906"/>
      <c r="K101" s="906"/>
      <c r="L101" s="906"/>
      <c r="M101" s="906"/>
      <c r="N101" s="907"/>
      <c r="P101" s="22" t="s">
        <v>175</v>
      </c>
      <c r="Q101" s="371" t="str">
        <f>"#"&amp;ADDRESS(ROW($C$10),COLUMN($C$10))</f>
        <v>#$C$10</v>
      </c>
      <c r="S101" s="253"/>
      <c r="W101" s="253"/>
    </row>
    <row r="102" spans="2:23" ht="5.0999999999999996" customHeight="1" x14ac:dyDescent="0.25">
      <c r="B102" s="244"/>
      <c r="C102" s="224"/>
      <c r="D102" s="25"/>
      <c r="E102" s="24"/>
      <c r="F102" s="941"/>
      <c r="G102" s="941"/>
      <c r="H102" s="941"/>
      <c r="I102" s="941"/>
      <c r="J102" s="941"/>
      <c r="K102" s="941"/>
      <c r="L102" s="941"/>
      <c r="M102" s="941"/>
      <c r="N102" s="942"/>
      <c r="S102" s="253"/>
      <c r="W102" s="253"/>
    </row>
    <row r="103" spans="2:23" ht="50.1" customHeight="1" x14ac:dyDescent="0.25">
      <c r="B103" s="244"/>
      <c r="C103" s="224"/>
      <c r="D103" s="24"/>
      <c r="E103" s="265"/>
      <c r="F103" s="943"/>
      <c r="G103" s="944"/>
      <c r="H103" s="944"/>
      <c r="I103" s="944"/>
      <c r="J103" s="944"/>
      <c r="K103" s="944"/>
      <c r="L103" s="944"/>
      <c r="M103" s="944"/>
      <c r="N103" s="945"/>
      <c r="S103" s="252" t="b">
        <f>S97</f>
        <v>0</v>
      </c>
      <c r="W103" s="252"/>
    </row>
    <row r="104" spans="2:23" ht="5.0999999999999996" customHeight="1" x14ac:dyDescent="0.25">
      <c r="B104" s="244"/>
      <c r="C104" s="224"/>
      <c r="D104" s="25"/>
      <c r="N104" s="225"/>
      <c r="S104" s="253"/>
      <c r="W104" s="253"/>
    </row>
    <row r="105" spans="2:23" ht="12.75" customHeight="1" x14ac:dyDescent="0.25">
      <c r="B105" s="244"/>
      <c r="C105" s="224"/>
      <c r="D105" s="25"/>
      <c r="E105" s="118"/>
      <c r="F105" s="894" t="str">
        <f>Translations!$B$210</f>
        <v>Hänvisning till externa filer, i förekommande fall</v>
      </c>
      <c r="G105" s="894"/>
      <c r="H105" s="894"/>
      <c r="I105" s="894"/>
      <c r="J105" s="894"/>
      <c r="K105" s="845"/>
      <c r="L105" s="845"/>
      <c r="M105" s="845"/>
      <c r="N105" s="845"/>
      <c r="S105" s="253"/>
      <c r="W105" s="252"/>
    </row>
    <row r="106" spans="2:23" ht="5.0999999999999996" customHeight="1" x14ac:dyDescent="0.25">
      <c r="B106" s="244"/>
      <c r="C106" s="224"/>
      <c r="D106" s="25"/>
      <c r="N106" s="225"/>
      <c r="S106" s="253"/>
      <c r="W106" s="253"/>
    </row>
    <row r="107" spans="2:23" ht="12.75" customHeight="1" x14ac:dyDescent="0.25">
      <c r="B107" s="244"/>
      <c r="C107" s="224"/>
      <c r="D107" s="25" t="s">
        <v>32</v>
      </c>
      <c r="E107" s="884" t="str">
        <f>Translations!$B$258</f>
        <v>Har den hierarkiska ordningen följts?</v>
      </c>
      <c r="F107" s="884"/>
      <c r="G107" s="884"/>
      <c r="H107" s="885"/>
      <c r="I107" s="260"/>
      <c r="J107" s="256" t="str">
        <f>Translations!$B$259</f>
        <v>Om inte, varför?</v>
      </c>
      <c r="K107" s="871"/>
      <c r="L107" s="872"/>
      <c r="M107" s="872"/>
      <c r="N107" s="886"/>
      <c r="S107" s="252" t="b">
        <f>S103</f>
        <v>0</v>
      </c>
      <c r="W107" s="258" t="b">
        <f>OR(W105,AND(I107&lt;&gt;"",I107=TRUE))</f>
        <v>0</v>
      </c>
    </row>
    <row r="108" spans="2:23" ht="25.5" customHeight="1" x14ac:dyDescent="0.25">
      <c r="B108" s="244"/>
      <c r="C108" s="224"/>
      <c r="E108" s="711"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108" s="712"/>
      <c r="G108" s="712"/>
      <c r="H108" s="712"/>
      <c r="I108" s="712"/>
      <c r="J108" s="712"/>
      <c r="K108" s="712"/>
      <c r="L108" s="712"/>
      <c r="M108" s="712"/>
      <c r="N108" s="987"/>
      <c r="S108" s="253"/>
      <c r="W108" s="267"/>
    </row>
    <row r="109" spans="2:23" ht="12.75" customHeight="1" x14ac:dyDescent="0.25">
      <c r="B109" s="244"/>
      <c r="C109" s="224"/>
      <c r="D109" s="25"/>
      <c r="E109" s="37" t="s">
        <v>139</v>
      </c>
      <c r="F109" s="858" t="str">
        <f>Translations!$B$261</f>
        <v>Osäkerhetsbedömning: andra datakällor leder till mindre osäkerhet på grundval av den förenklade osäkerhetsbedömning som avses i artikel 7.2 i FAR.</v>
      </c>
      <c r="G109" s="861"/>
      <c r="H109" s="861"/>
      <c r="I109" s="861"/>
      <c r="J109" s="861"/>
      <c r="K109" s="861"/>
      <c r="L109" s="861"/>
      <c r="M109" s="861"/>
      <c r="N109" s="946"/>
      <c r="S109" s="253"/>
      <c r="W109" s="253"/>
    </row>
    <row r="110" spans="2:23" ht="12.75" customHeight="1" x14ac:dyDescent="0.25">
      <c r="B110" s="244"/>
      <c r="C110" s="224"/>
      <c r="D110" s="25"/>
      <c r="E110" s="37" t="s">
        <v>139</v>
      </c>
      <c r="F110" s="858" t="str">
        <f>Translations!$B$262</f>
        <v>Teknisk ogenomförbarhet det är tekniskt ogenomförbart att använda sig av bättre datakällor.</v>
      </c>
      <c r="G110" s="861"/>
      <c r="H110" s="861"/>
      <c r="I110" s="861"/>
      <c r="J110" s="861"/>
      <c r="K110" s="861"/>
      <c r="L110" s="861"/>
      <c r="M110" s="861"/>
      <c r="N110" s="946"/>
      <c r="S110" s="253"/>
      <c r="W110" s="253"/>
    </row>
    <row r="111" spans="2:23" ht="12.75" customHeight="1" x14ac:dyDescent="0.25">
      <c r="B111" s="244"/>
      <c r="C111" s="224"/>
      <c r="D111" s="25"/>
      <c r="E111" s="37" t="s">
        <v>139</v>
      </c>
      <c r="F111" s="858" t="str">
        <f>Translations!$B$263</f>
        <v>Orimliga kostnader: det skulle medföra orimliga kostnader att använda bättre datakällor.</v>
      </c>
      <c r="G111" s="861"/>
      <c r="H111" s="861"/>
      <c r="I111" s="861"/>
      <c r="J111" s="861"/>
      <c r="K111" s="861"/>
      <c r="L111" s="861"/>
      <c r="M111" s="861"/>
      <c r="N111" s="946"/>
      <c r="S111" s="253"/>
      <c r="W111" s="253"/>
    </row>
    <row r="112" spans="2:23" ht="5.0999999999999996" customHeight="1" x14ac:dyDescent="0.25">
      <c r="B112" s="244"/>
      <c r="C112" s="224"/>
      <c r="E112" s="431"/>
      <c r="F112" s="431"/>
      <c r="G112" s="431"/>
      <c r="H112" s="431"/>
      <c r="I112" s="431"/>
      <c r="J112" s="431"/>
      <c r="K112" s="431"/>
      <c r="L112" s="431"/>
      <c r="M112" s="431"/>
      <c r="N112" s="555"/>
      <c r="S112" s="253"/>
      <c r="W112" s="253"/>
    </row>
    <row r="113" spans="2:23" ht="12.75" customHeight="1" x14ac:dyDescent="0.25">
      <c r="B113" s="244"/>
      <c r="C113" s="224"/>
      <c r="D113" s="25"/>
      <c r="E113" s="25"/>
      <c r="F113" s="657" t="str">
        <f>Translations!$B$264</f>
        <v>Ytterligare uppgifter om eventuella avvikelser från hierarkin</v>
      </c>
      <c r="G113" s="657"/>
      <c r="H113" s="657"/>
      <c r="I113" s="657"/>
      <c r="J113" s="657"/>
      <c r="K113" s="657"/>
      <c r="L113" s="657"/>
      <c r="M113" s="657"/>
      <c r="N113" s="940"/>
      <c r="S113" s="253"/>
      <c r="W113" s="253"/>
    </row>
    <row r="114" spans="2:23" ht="25.5" customHeight="1" thickBot="1" x14ac:dyDescent="0.3">
      <c r="B114" s="244"/>
      <c r="C114" s="224"/>
      <c r="E114" s="25"/>
      <c r="F114" s="891"/>
      <c r="G114" s="892"/>
      <c r="H114" s="892"/>
      <c r="I114" s="892"/>
      <c r="J114" s="892"/>
      <c r="K114" s="892"/>
      <c r="L114" s="892"/>
      <c r="M114" s="892"/>
      <c r="N114" s="893"/>
      <c r="S114" s="273" t="b">
        <f>S107</f>
        <v>0</v>
      </c>
      <c r="W114" s="268" t="b">
        <f>W107</f>
        <v>0</v>
      </c>
    </row>
    <row r="115" spans="2:23" ht="5.0999999999999996" customHeight="1" x14ac:dyDescent="0.25">
      <c r="B115" s="244"/>
      <c r="C115" s="224"/>
      <c r="N115" s="225"/>
    </row>
    <row r="116" spans="2:23" ht="5.0999999999999996" customHeight="1" x14ac:dyDescent="0.25">
      <c r="B116" s="244"/>
      <c r="C116" s="232"/>
      <c r="D116" s="235"/>
      <c r="E116" s="233"/>
      <c r="F116" s="233"/>
      <c r="G116" s="233"/>
      <c r="H116" s="233"/>
      <c r="I116" s="233"/>
      <c r="J116" s="233"/>
      <c r="K116" s="233"/>
      <c r="L116" s="233"/>
      <c r="M116" s="233"/>
      <c r="N116" s="234"/>
    </row>
    <row r="117" spans="2:23" ht="12.75" customHeight="1" x14ac:dyDescent="0.25">
      <c r="B117" s="244"/>
      <c r="C117" s="344"/>
      <c r="D117" s="34" t="s">
        <v>28</v>
      </c>
      <c r="E117" s="947" t="str">
        <f>Translations!$B$324</f>
        <v>Finns relevanta mätbara värmeflöden som importeras från anläggningar eller enheter utanför ETS-systemet?</v>
      </c>
      <c r="F117" s="947"/>
      <c r="G117" s="947"/>
      <c r="H117" s="947"/>
      <c r="I117" s="947"/>
      <c r="J117" s="947"/>
      <c r="K117" s="947"/>
      <c r="L117" s="947"/>
      <c r="M117" s="931"/>
      <c r="N117" s="931"/>
      <c r="R117" s="254"/>
    </row>
    <row r="118" spans="2:23" ht="25.5" customHeight="1" x14ac:dyDescent="0.25">
      <c r="B118" s="244"/>
      <c r="C118" s="344"/>
      <c r="D118" s="345"/>
      <c r="E118" s="994" t="str">
        <f>Translations!$B$325</f>
        <v>För det särskilda syftet med datainsamling i enlighet med NIMs, bör detta avsnitt innefatta alla uppgifter som ges i avsnitten F.d och F.k.iv i mallen för insamling av referensdata.</v>
      </c>
      <c r="F118" s="995"/>
      <c r="G118" s="995"/>
      <c r="H118" s="995"/>
      <c r="I118" s="995"/>
      <c r="J118" s="995"/>
      <c r="K118" s="995"/>
      <c r="L118" s="995"/>
      <c r="M118" s="995"/>
      <c r="N118" s="996"/>
      <c r="R118" s="254"/>
    </row>
    <row r="119" spans="2:23" ht="12.75" customHeight="1" x14ac:dyDescent="0.25">
      <c r="B119" s="244"/>
      <c r="C119" s="344"/>
      <c r="D119" s="20"/>
      <c r="E119" s="858" t="str">
        <f>Translations!$B$326</f>
        <v>Enligt artikel 21 i FAR måste en utsläppsmängd dras av från det preliminära årsantalet utsläppsrätter från delanläggningar med produktriktmärke.</v>
      </c>
      <c r="F119" s="859"/>
      <c r="G119" s="859"/>
      <c r="H119" s="859"/>
      <c r="I119" s="859"/>
      <c r="J119" s="859"/>
      <c r="K119" s="859"/>
      <c r="L119" s="859"/>
      <c r="M119" s="859"/>
      <c r="N119" s="997"/>
      <c r="R119" s="254"/>
    </row>
    <row r="120" spans="2:23" ht="12.75" customHeight="1" x14ac:dyDescent="0.25">
      <c r="B120" s="244"/>
      <c r="C120" s="344"/>
      <c r="D120" s="20"/>
      <c r="E120" s="858" t="str">
        <f>Translations!$B$327</f>
        <v>Detta bör även innefatta värme från salpetersyra i enlighet med artikel 16.5 i FAR.</v>
      </c>
      <c r="F120" s="859"/>
      <c r="G120" s="859"/>
      <c r="H120" s="859"/>
      <c r="I120" s="859"/>
      <c r="J120" s="859"/>
      <c r="K120" s="859"/>
      <c r="L120" s="859"/>
      <c r="M120" s="859"/>
      <c r="N120" s="997"/>
      <c r="R120" s="254"/>
    </row>
    <row r="121" spans="2:23" ht="5.0999999999999996" customHeight="1" x14ac:dyDescent="0.25">
      <c r="B121" s="244"/>
      <c r="C121" s="344"/>
      <c r="D121" s="20"/>
      <c r="E121" s="550"/>
      <c r="F121" s="550"/>
      <c r="G121" s="550"/>
      <c r="H121" s="550"/>
      <c r="I121" s="550"/>
      <c r="J121" s="550"/>
      <c r="K121" s="550"/>
      <c r="L121" s="550"/>
      <c r="M121" s="550"/>
      <c r="N121" s="562"/>
      <c r="R121" s="254"/>
    </row>
    <row r="122" spans="2:23" ht="12.75" customHeight="1" x14ac:dyDescent="0.25">
      <c r="B122" s="244"/>
      <c r="C122" s="344"/>
      <c r="D122" s="20"/>
      <c r="E122" s="20"/>
      <c r="F122" s="948" t="str">
        <f>Translations!$B$257</f>
        <v>Beskrivning av den metod som används</v>
      </c>
      <c r="G122" s="948"/>
      <c r="H122" s="948"/>
      <c r="I122" s="948"/>
      <c r="J122" s="948"/>
      <c r="K122" s="948"/>
      <c r="L122" s="948"/>
      <c r="M122" s="948"/>
      <c r="N122" s="949"/>
      <c r="R122" s="254"/>
    </row>
    <row r="123" spans="2:23" ht="5.0999999999999996" customHeight="1" thickBot="1" x14ac:dyDescent="0.3">
      <c r="B123" s="244"/>
      <c r="C123" s="344"/>
      <c r="D123" s="20"/>
      <c r="E123" s="37"/>
      <c r="F123" s="346"/>
      <c r="G123" s="347"/>
      <c r="H123" s="347"/>
      <c r="I123" s="347"/>
      <c r="J123" s="347"/>
      <c r="K123" s="347"/>
      <c r="L123" s="347"/>
      <c r="M123" s="347"/>
      <c r="N123" s="348"/>
    </row>
    <row r="124" spans="2:23" ht="12.75" customHeight="1" x14ac:dyDescent="0.25">
      <c r="B124" s="244"/>
      <c r="C124" s="344"/>
      <c r="D124" s="345"/>
      <c r="E124" s="349"/>
      <c r="F124" s="932" t="str">
        <f>IF(I30&lt;&gt;"",HYPERLINK("#" &amp; Q124,EUConst_MsgDescription),"")</f>
        <v/>
      </c>
      <c r="G124" s="906"/>
      <c r="H124" s="906"/>
      <c r="I124" s="906"/>
      <c r="J124" s="906"/>
      <c r="K124" s="906"/>
      <c r="L124" s="906"/>
      <c r="M124" s="906"/>
      <c r="N124" s="907"/>
      <c r="P124" s="22" t="s">
        <v>175</v>
      </c>
      <c r="Q124" s="371" t="str">
        <f>"#"&amp;ADDRESS(ROW($C$10),COLUMN($C$10))</f>
        <v>#$C$10</v>
      </c>
      <c r="W124" s="266" t="s">
        <v>168</v>
      </c>
    </row>
    <row r="125" spans="2:23" ht="12.75" customHeight="1" thickBot="1" x14ac:dyDescent="0.3">
      <c r="B125" s="244"/>
      <c r="C125" s="344"/>
      <c r="D125" s="345"/>
      <c r="E125" s="349"/>
      <c r="F125" s="979" t="str">
        <f>Translations!$B$328</f>
        <v>Var god ange hur ni har fastställt att värmen inte härrör från ETS-systemet och att den förbrukas inom delanläggningens systemgränser.</v>
      </c>
      <c r="G125" s="980"/>
      <c r="H125" s="980"/>
      <c r="I125" s="980"/>
      <c r="J125" s="980"/>
      <c r="K125" s="980"/>
      <c r="L125" s="980"/>
      <c r="M125" s="980"/>
      <c r="N125" s="981"/>
      <c r="P125" s="22"/>
      <c r="W125" s="253"/>
    </row>
    <row r="126" spans="2:23" ht="50.1" customHeight="1" thickBot="1" x14ac:dyDescent="0.3">
      <c r="B126" s="244"/>
      <c r="C126" s="344"/>
      <c r="D126" s="20"/>
      <c r="E126" s="20"/>
      <c r="F126" s="891"/>
      <c r="G126" s="892"/>
      <c r="H126" s="892"/>
      <c r="I126" s="892"/>
      <c r="J126" s="892"/>
      <c r="K126" s="892"/>
      <c r="L126" s="892"/>
      <c r="M126" s="892"/>
      <c r="N126" s="893"/>
      <c r="R126" s="254"/>
      <c r="V126" s="254"/>
      <c r="W126" s="377" t="b">
        <f>OR(W117,AND(M117&lt;&gt;"",M117=FALSE))</f>
        <v>0</v>
      </c>
    </row>
    <row r="127" spans="2:23" ht="5.0999999999999996" customHeight="1" x14ac:dyDescent="0.25">
      <c r="B127" s="244"/>
      <c r="C127" s="344"/>
      <c r="D127" s="345"/>
      <c r="E127" s="350"/>
      <c r="F127" s="551"/>
      <c r="G127" s="551"/>
      <c r="H127" s="551"/>
      <c r="I127" s="551"/>
      <c r="J127" s="551"/>
      <c r="K127" s="551"/>
      <c r="L127" s="551"/>
      <c r="M127" s="551"/>
      <c r="N127" s="351"/>
      <c r="R127" s="254"/>
    </row>
    <row r="128" spans="2:23" ht="12.75" customHeight="1" x14ac:dyDescent="0.25">
      <c r="B128" s="244"/>
      <c r="C128" s="352"/>
      <c r="D128" s="353"/>
      <c r="E128" s="353"/>
      <c r="F128" s="353"/>
      <c r="G128" s="353"/>
      <c r="H128" s="353"/>
      <c r="I128" s="353"/>
      <c r="J128" s="353"/>
      <c r="K128" s="353"/>
      <c r="L128" s="353"/>
      <c r="M128" s="353"/>
      <c r="N128" s="354"/>
    </row>
    <row r="129" spans="2:20" ht="15" customHeight="1" x14ac:dyDescent="0.25">
      <c r="B129" s="244"/>
      <c r="C129" s="318"/>
      <c r="D129" s="969" t="str">
        <f>Translations!$B$329</f>
        <v>Uppgifter som krävs för att fastställa den riktmärkesrelaterade förbättringsfaktorn enligt artikel 10a.2 i direktivet</v>
      </c>
      <c r="E129" s="970"/>
      <c r="F129" s="970"/>
      <c r="G129" s="970"/>
      <c r="H129" s="970"/>
      <c r="I129" s="970"/>
      <c r="J129" s="970"/>
      <c r="K129" s="970"/>
      <c r="L129" s="970"/>
      <c r="M129" s="970"/>
      <c r="N129" s="971"/>
    </row>
    <row r="130" spans="2:20" ht="5.0999999999999996" customHeight="1" x14ac:dyDescent="0.25">
      <c r="B130" s="244"/>
      <c r="C130" s="318"/>
      <c r="D130" s="319"/>
      <c r="E130" s="319"/>
      <c r="F130" s="319"/>
      <c r="G130" s="319"/>
      <c r="H130" s="319"/>
      <c r="I130" s="319"/>
      <c r="J130" s="319"/>
      <c r="K130" s="319"/>
      <c r="L130" s="319"/>
      <c r="M130" s="319"/>
      <c r="N130" s="320"/>
    </row>
    <row r="131" spans="2:20" ht="12.75" customHeight="1" x14ac:dyDescent="0.25">
      <c r="B131" s="244"/>
      <c r="C131" s="318"/>
      <c r="D131" s="321" t="s">
        <v>29</v>
      </c>
      <c r="E131" s="977" t="str">
        <f>Translations!$B$330</f>
        <v>Utsläpp som direkt kan tillskrivas delanläggningen</v>
      </c>
      <c r="F131" s="977"/>
      <c r="G131" s="977"/>
      <c r="H131" s="977"/>
      <c r="I131" s="977"/>
      <c r="J131" s="977"/>
      <c r="K131" s="977"/>
      <c r="L131" s="977"/>
      <c r="M131" s="977"/>
      <c r="N131" s="978"/>
    </row>
    <row r="132" spans="2:20" ht="12.75" customHeight="1" x14ac:dyDescent="0.25">
      <c r="B132" s="244"/>
      <c r="C132" s="318"/>
      <c r="D132" s="322" t="s">
        <v>31</v>
      </c>
      <c r="E132" s="925" t="str">
        <f>Translations!$B$331</f>
        <v>Tillskrivning av utsläpp som direkt kan tillskrivas delanläggningen</v>
      </c>
      <c r="F132" s="925"/>
      <c r="G132" s="925"/>
      <c r="H132" s="925"/>
      <c r="I132" s="925"/>
      <c r="J132" s="925"/>
      <c r="K132" s="925"/>
      <c r="L132" s="925"/>
      <c r="M132" s="925"/>
      <c r="N132" s="926"/>
      <c r="T132" s="18"/>
    </row>
    <row r="133" spans="2:20" ht="12.75" customHeight="1" x14ac:dyDescent="0.25">
      <c r="B133" s="244"/>
      <c r="C133" s="318"/>
      <c r="D133" s="321"/>
      <c r="E133" s="964" t="str">
        <f>Translations!$B$332</f>
        <v>För det särskilda syftet med datainsamling i enlighet med NIMs, bör detta avsnitt innefatta alla uppgifter som ges i avsnitt F.g i mallen för insamling av referensdata.</v>
      </c>
      <c r="F133" s="965"/>
      <c r="G133" s="965"/>
      <c r="H133" s="965"/>
      <c r="I133" s="965"/>
      <c r="J133" s="965"/>
      <c r="K133" s="965"/>
      <c r="L133" s="965"/>
      <c r="M133" s="965"/>
      <c r="N133" s="966"/>
    </row>
    <row r="134" spans="2:20" ht="25.5" customHeight="1" x14ac:dyDescent="0.25">
      <c r="B134" s="244"/>
      <c r="C134" s="318"/>
      <c r="D134" s="319"/>
      <c r="E134" s="936" t="str">
        <f>Translations!$B$333</f>
        <v>Beskriv här hur utsläppen från bränsle-/materialmängder och utsläppskällor tillskrivs denna delanläggning i enlighet med bestämmelserna i avsnitt 10.1.1 i bilaga VII till FAR, med beaktande av följande undantag:</v>
      </c>
      <c r="F134" s="937"/>
      <c r="G134" s="937"/>
      <c r="H134" s="937"/>
      <c r="I134" s="937"/>
      <c r="J134" s="937"/>
      <c r="K134" s="937"/>
      <c r="L134" s="937"/>
      <c r="M134" s="937"/>
      <c r="N134" s="938"/>
    </row>
    <row r="135" spans="2:20" ht="25.5" customHeight="1" x14ac:dyDescent="0.25">
      <c r="B135" s="244"/>
      <c r="C135" s="318"/>
      <c r="D135" s="319"/>
      <c r="E135" s="323" t="s">
        <v>139</v>
      </c>
      <c r="F135" s="936" t="str">
        <f>Translations!$B$334</f>
        <v>Utsläpp som kan tillskrivas mätbar värme som importeras till eller exporteras från delanläggningen bör inte anges här utan i avsnitt g nedan i överensstämmelse med bestämmelserna i avsnitt 10.1.2 underavsnitten 4 och 5 i bilaga VII till FAR.</v>
      </c>
      <c r="G135" s="990"/>
      <c r="H135" s="990"/>
      <c r="I135" s="990"/>
      <c r="J135" s="990"/>
      <c r="K135" s="990"/>
      <c r="L135" s="990"/>
      <c r="M135" s="990"/>
      <c r="N135" s="991"/>
    </row>
    <row r="136" spans="2:20" ht="25.5" customHeight="1" x14ac:dyDescent="0.25">
      <c r="B136" s="244"/>
      <c r="C136" s="318"/>
      <c r="D136" s="319"/>
      <c r="E136" s="323" t="s">
        <v>139</v>
      </c>
      <c r="F136" s="936" t="str">
        <f>Translations!$B$335</f>
        <v>Utsläpp från restgaser som IMPORTERAS från andra anläggningar eller delanläggningar och förbrukas i denna delanläggning bör inte tas med här utan i punkt f nedan.</v>
      </c>
      <c r="G136" s="990"/>
      <c r="H136" s="990"/>
      <c r="I136" s="990"/>
      <c r="J136" s="990"/>
      <c r="K136" s="990"/>
      <c r="L136" s="990"/>
      <c r="M136" s="990"/>
      <c r="N136" s="991"/>
    </row>
    <row r="137" spans="2:20" ht="25.5" customHeight="1" x14ac:dyDescent="0.25">
      <c r="B137" s="244"/>
      <c r="C137" s="318"/>
      <c r="D137" s="319"/>
      <c r="E137" s="936" t="str">
        <f>Translations!$B$336</f>
        <v>Beskrivningen bör innefatta en lämplig hänvisning till den senast godkända övervakningsplanen enligt M&amp;R-förordningen där samma beteckningar används för samtliga bränsle-/materialmängder och utsläpp.</v>
      </c>
      <c r="F137" s="937"/>
      <c r="G137" s="937"/>
      <c r="H137" s="937"/>
      <c r="I137" s="937"/>
      <c r="J137" s="937"/>
      <c r="K137" s="937"/>
      <c r="L137" s="937"/>
      <c r="M137" s="937"/>
      <c r="N137" s="938"/>
    </row>
    <row r="138" spans="2:20" ht="12.75" customHeight="1" x14ac:dyDescent="0.25">
      <c r="B138" s="244"/>
      <c r="C138" s="318"/>
      <c r="D138" s="322"/>
      <c r="E138" s="324"/>
      <c r="F138" s="932" t="str">
        <f>IF(I30&lt;&gt;"",HYPERLINK("#" &amp; Q138,EUConst_MsgDescription),"")</f>
        <v/>
      </c>
      <c r="G138" s="906"/>
      <c r="H138" s="906"/>
      <c r="I138" s="906"/>
      <c r="J138" s="906"/>
      <c r="K138" s="906"/>
      <c r="L138" s="906"/>
      <c r="M138" s="906"/>
      <c r="N138" s="907"/>
      <c r="P138" s="22" t="s">
        <v>175</v>
      </c>
      <c r="Q138" s="371" t="str">
        <f>"#"&amp;ADDRESS(ROW($C$10),COLUMN($C$10))</f>
        <v>#$C$10</v>
      </c>
    </row>
    <row r="139" spans="2:20" ht="5.0999999999999996" customHeight="1" x14ac:dyDescent="0.25">
      <c r="B139" s="244"/>
      <c r="C139" s="318"/>
      <c r="D139" s="322"/>
      <c r="E139" s="325"/>
      <c r="F139" s="933"/>
      <c r="G139" s="933"/>
      <c r="H139" s="933"/>
      <c r="I139" s="933"/>
      <c r="J139" s="933"/>
      <c r="K139" s="933"/>
      <c r="L139" s="933"/>
      <c r="M139" s="933"/>
      <c r="N139" s="934"/>
    </row>
    <row r="140" spans="2:20" ht="50.1" customHeight="1" x14ac:dyDescent="0.25">
      <c r="B140" s="244"/>
      <c r="C140" s="318"/>
      <c r="D140" s="319"/>
      <c r="E140" s="319"/>
      <c r="F140" s="871"/>
      <c r="G140" s="872"/>
      <c r="H140" s="872"/>
      <c r="I140" s="872"/>
      <c r="J140" s="872"/>
      <c r="K140" s="872"/>
      <c r="L140" s="872"/>
      <c r="M140" s="872"/>
      <c r="N140" s="886"/>
    </row>
    <row r="141" spans="2:20" ht="5.0999999999999996" customHeight="1" x14ac:dyDescent="0.25">
      <c r="B141" s="244"/>
      <c r="C141" s="318"/>
      <c r="D141" s="319"/>
      <c r="E141" s="319"/>
      <c r="F141" s="319"/>
      <c r="G141" s="319"/>
      <c r="H141" s="319"/>
      <c r="I141" s="319"/>
      <c r="J141" s="319"/>
      <c r="K141" s="319"/>
      <c r="L141" s="319"/>
      <c r="M141" s="319"/>
      <c r="N141" s="320"/>
    </row>
    <row r="142" spans="2:20" ht="12.75" customHeight="1" x14ac:dyDescent="0.25">
      <c r="B142" s="244"/>
      <c r="C142" s="318"/>
      <c r="D142" s="319"/>
      <c r="E142" s="319"/>
      <c r="F142" s="935" t="str">
        <f>Translations!$B$210</f>
        <v>Hänvisning till externa filer, i förekommande fall</v>
      </c>
      <c r="G142" s="935"/>
      <c r="H142" s="935"/>
      <c r="I142" s="935"/>
      <c r="J142" s="935"/>
      <c r="K142" s="845"/>
      <c r="L142" s="845"/>
      <c r="M142" s="845"/>
      <c r="N142" s="845"/>
    </row>
    <row r="143" spans="2:20" ht="5.0999999999999996" customHeight="1" x14ac:dyDescent="0.25">
      <c r="B143" s="244"/>
      <c r="C143" s="318"/>
      <c r="D143" s="319"/>
      <c r="E143" s="319"/>
      <c r="F143" s="326"/>
      <c r="G143" s="326"/>
      <c r="H143" s="326"/>
      <c r="I143" s="326"/>
      <c r="J143" s="326"/>
      <c r="K143" s="326"/>
      <c r="L143" s="326"/>
      <c r="M143" s="326"/>
      <c r="N143" s="327"/>
    </row>
    <row r="144" spans="2:20" ht="12.75" customHeight="1" x14ac:dyDescent="0.25">
      <c r="B144" s="244"/>
      <c r="C144" s="318"/>
      <c r="D144" s="322" t="s">
        <v>32</v>
      </c>
      <c r="E144" s="925" t="str">
        <f>Translations!$B$337</f>
        <v>Finns andra relevanta interna bränsle-/materialmängder?</v>
      </c>
      <c r="F144" s="925"/>
      <c r="G144" s="925"/>
      <c r="H144" s="925"/>
      <c r="I144" s="925"/>
      <c r="J144" s="925"/>
      <c r="K144" s="925"/>
      <c r="L144" s="925"/>
      <c r="M144" s="931"/>
      <c r="N144" s="931"/>
      <c r="T144" s="18"/>
    </row>
    <row r="145" spans="1:23" ht="12.75" customHeight="1" x14ac:dyDescent="0.25">
      <c r="B145" s="244"/>
      <c r="C145" s="318"/>
      <c r="D145" s="319"/>
      <c r="E145" s="964" t="str">
        <f>Translations!$B$338</f>
        <v>För det särskilda syftet med datainsamling i enlighet med NIMs, bör detta avsnitt innefatta alla uppgifter som ges i avsnitt F.i i mallen för insamling av referensdata.</v>
      </c>
      <c r="F145" s="965"/>
      <c r="G145" s="965"/>
      <c r="H145" s="965"/>
      <c r="I145" s="965"/>
      <c r="J145" s="965"/>
      <c r="K145" s="965"/>
      <c r="L145" s="965"/>
      <c r="M145" s="965"/>
      <c r="N145" s="966"/>
    </row>
    <row r="146" spans="1:23" ht="12.75" customHeight="1" x14ac:dyDescent="0.25">
      <c r="B146" s="244"/>
      <c r="C146" s="318"/>
      <c r="D146" s="319"/>
      <c r="E146" s="936" t="str">
        <f>Translations!$B$339</f>
        <v>Om relevant, var god ange nedan hur de motsvarande mängderna övervakas, framför allt om de inte redan omfattas av övervakningsplanen enligt M&amp;R-förordningen.</v>
      </c>
      <c r="F146" s="937"/>
      <c r="G146" s="937"/>
      <c r="H146" s="937"/>
      <c r="I146" s="937"/>
      <c r="J146" s="937"/>
      <c r="K146" s="937"/>
      <c r="L146" s="937"/>
      <c r="M146" s="937"/>
      <c r="N146" s="938"/>
    </row>
    <row r="147" spans="1:23" ht="12.75" customHeight="1" x14ac:dyDescent="0.25">
      <c r="B147" s="244"/>
      <c r="C147" s="318"/>
      <c r="D147" s="322"/>
      <c r="E147" s="936" t="str">
        <f>Translations!$B$250</f>
        <v>Var god välj nedan:</v>
      </c>
      <c r="F147" s="937"/>
      <c r="G147" s="937"/>
      <c r="H147" s="937"/>
      <c r="I147" s="937"/>
      <c r="J147" s="937"/>
      <c r="K147" s="937"/>
      <c r="L147" s="937"/>
      <c r="M147" s="937"/>
      <c r="N147" s="938"/>
    </row>
    <row r="148" spans="1:23" ht="12.75" customHeight="1" x14ac:dyDescent="0.25">
      <c r="B148" s="244"/>
      <c r="C148" s="318"/>
      <c r="D148" s="322"/>
      <c r="E148" s="323" t="s">
        <v>139</v>
      </c>
      <c r="F148" s="936" t="str">
        <f>Translations!$B$340</f>
        <v>Den datakälla som används för att kvantifiera mängder som importeras eller exporteras i enlighet med avsnitt 4.4 i bilaga VII till FAR.</v>
      </c>
      <c r="G148" s="990"/>
      <c r="H148" s="990"/>
      <c r="I148" s="990"/>
      <c r="J148" s="990"/>
      <c r="K148" s="990"/>
      <c r="L148" s="990"/>
      <c r="M148" s="990"/>
      <c r="N148" s="991"/>
    </row>
    <row r="149" spans="1:23" ht="12.75" customHeight="1" x14ac:dyDescent="0.25">
      <c r="B149" s="244"/>
      <c r="C149" s="318"/>
      <c r="D149" s="322"/>
      <c r="E149" s="323" t="s">
        <v>139</v>
      </c>
      <c r="F149" s="936" t="str">
        <f>Translations!$B$341</f>
        <v>Den metod som används för att fastställa alla beräkningsfaktorer enligt avsnitt 4.6 i bilaga VII till FAR.</v>
      </c>
      <c r="G149" s="990"/>
      <c r="H149" s="990"/>
      <c r="I149" s="990"/>
      <c r="J149" s="990"/>
      <c r="K149" s="990"/>
      <c r="L149" s="990"/>
      <c r="M149" s="990"/>
      <c r="N149" s="991"/>
    </row>
    <row r="150" spans="1:23" ht="25.5" customHeight="1" thickBot="1" x14ac:dyDescent="0.3">
      <c r="B150" s="244"/>
      <c r="C150" s="318"/>
      <c r="D150" s="319"/>
      <c r="E150" s="319"/>
      <c r="F150" s="319"/>
      <c r="G150" s="319"/>
      <c r="H150" s="319"/>
      <c r="I150" s="927" t="str">
        <f>Translations!$B$254</f>
        <v>Datakälla</v>
      </c>
      <c r="J150" s="927"/>
      <c r="K150" s="927" t="str">
        <f>Translations!$B$255</f>
        <v>Andra datakällor 
(i förekommande fall)</v>
      </c>
      <c r="L150" s="927"/>
      <c r="M150" s="927" t="str">
        <f>Translations!$B$255</f>
        <v>Andra datakällor 
(i förekommande fall)</v>
      </c>
      <c r="N150" s="927"/>
      <c r="W150" s="245" t="s">
        <v>168</v>
      </c>
    </row>
    <row r="151" spans="1:23" ht="12.75" customHeight="1" x14ac:dyDescent="0.25">
      <c r="B151" s="244"/>
      <c r="C151" s="318"/>
      <c r="D151" s="322"/>
      <c r="E151" s="324" t="s">
        <v>310</v>
      </c>
      <c r="F151" s="930" t="str">
        <f>Translations!$B$342</f>
        <v>Importerade eller exporterade mängder</v>
      </c>
      <c r="G151" s="939"/>
      <c r="H151" s="939"/>
      <c r="I151" s="928"/>
      <c r="J151" s="928"/>
      <c r="K151" s="910"/>
      <c r="L151" s="910"/>
      <c r="M151" s="910"/>
      <c r="N151" s="910"/>
      <c r="W151" s="251" t="b">
        <f>AND(M144&lt;&gt;"",M144=FALSE)</f>
        <v>0</v>
      </c>
    </row>
    <row r="152" spans="1:23" ht="12.75" customHeight="1" x14ac:dyDescent="0.25">
      <c r="B152" s="244"/>
      <c r="C152" s="318"/>
      <c r="D152" s="322"/>
      <c r="E152" s="324" t="s">
        <v>311</v>
      </c>
      <c r="F152" s="930" t="str">
        <f>Translations!$B$256</f>
        <v>Energiinnehåll</v>
      </c>
      <c r="G152" s="939"/>
      <c r="H152" s="939"/>
      <c r="I152" s="928"/>
      <c r="J152" s="928"/>
      <c r="K152" s="910"/>
      <c r="L152" s="910"/>
      <c r="M152" s="910"/>
      <c r="N152" s="910"/>
      <c r="W152" s="271" t="b">
        <f>W151</f>
        <v>0</v>
      </c>
    </row>
    <row r="153" spans="1:23" ht="12.75" customHeight="1" x14ac:dyDescent="0.25">
      <c r="B153" s="244"/>
      <c r="C153" s="318"/>
      <c r="D153" s="322"/>
      <c r="E153" s="324" t="s">
        <v>312</v>
      </c>
      <c r="F153" s="929" t="str">
        <f>Translations!$B$343</f>
        <v>Emissionsfaktor eller koldioxidinnehåll</v>
      </c>
      <c r="G153" s="929"/>
      <c r="H153" s="930"/>
      <c r="I153" s="871"/>
      <c r="J153" s="886"/>
      <c r="K153" s="873"/>
      <c r="L153" s="890"/>
      <c r="M153" s="873"/>
      <c r="N153" s="890"/>
      <c r="W153" s="271" t="b">
        <f>W152</f>
        <v>0</v>
      </c>
    </row>
    <row r="154" spans="1:23" ht="12.75" customHeight="1" x14ac:dyDescent="0.25">
      <c r="B154" s="244"/>
      <c r="C154" s="318"/>
      <c r="D154" s="322"/>
      <c r="E154" s="324" t="s">
        <v>313</v>
      </c>
      <c r="F154" s="929" t="str">
        <f>Translations!$B$344</f>
        <v>Halten av biomassa</v>
      </c>
      <c r="G154" s="929"/>
      <c r="H154" s="930"/>
      <c r="I154" s="871"/>
      <c r="J154" s="886"/>
      <c r="K154" s="873"/>
      <c r="L154" s="890"/>
      <c r="M154" s="873"/>
      <c r="N154" s="890"/>
      <c r="W154" s="271" t="b">
        <f>W153</f>
        <v>0</v>
      </c>
    </row>
    <row r="155" spans="1:23" ht="5.0999999999999996" customHeight="1" x14ac:dyDescent="0.25">
      <c r="B155" s="244"/>
      <c r="C155" s="318"/>
      <c r="D155" s="322"/>
      <c r="E155" s="319"/>
      <c r="F155" s="319"/>
      <c r="G155" s="319"/>
      <c r="H155" s="319"/>
      <c r="I155" s="319"/>
      <c r="J155" s="319"/>
      <c r="K155" s="319"/>
      <c r="L155" s="319"/>
      <c r="M155" s="319"/>
      <c r="N155" s="320"/>
      <c r="W155" s="253"/>
    </row>
    <row r="156" spans="1:23" ht="12.75" customHeight="1" x14ac:dyDescent="0.25">
      <c r="B156" s="244"/>
      <c r="C156" s="318"/>
      <c r="D156" s="322"/>
      <c r="E156" s="324" t="s">
        <v>314</v>
      </c>
      <c r="F156" s="923" t="str">
        <f>Translations!$B$257</f>
        <v>Beskrivning av den metod som används</v>
      </c>
      <c r="G156" s="923"/>
      <c r="H156" s="923"/>
      <c r="I156" s="923"/>
      <c r="J156" s="923"/>
      <c r="K156" s="923"/>
      <c r="L156" s="923"/>
      <c r="M156" s="923"/>
      <c r="N156" s="924"/>
      <c r="W156" s="253"/>
    </row>
    <row r="157" spans="1:23" ht="5.0999999999999996" customHeight="1" x14ac:dyDescent="0.25">
      <c r="B157" s="244"/>
      <c r="C157" s="318"/>
      <c r="D157" s="319"/>
      <c r="E157" s="323"/>
      <c r="F157" s="213"/>
      <c r="G157" s="556"/>
      <c r="H157" s="556"/>
      <c r="I157" s="556"/>
      <c r="J157" s="556"/>
      <c r="K157" s="556"/>
      <c r="L157" s="556"/>
      <c r="M157" s="556"/>
      <c r="N157" s="557"/>
      <c r="W157" s="253"/>
    </row>
    <row r="158" spans="1:23" ht="12.75" customHeight="1" x14ac:dyDescent="0.25">
      <c r="B158" s="244"/>
      <c r="C158" s="318"/>
      <c r="D158" s="322"/>
      <c r="E158" s="324"/>
      <c r="F158" s="932" t="str">
        <f>IF(I30&lt;&gt;"",HYPERLINK("#" &amp; Q158,EUConst_MsgDescription),"")</f>
        <v/>
      </c>
      <c r="G158" s="906"/>
      <c r="H158" s="906"/>
      <c r="I158" s="906"/>
      <c r="J158" s="906"/>
      <c r="K158" s="906"/>
      <c r="L158" s="906"/>
      <c r="M158" s="906"/>
      <c r="N158" s="907"/>
      <c r="P158" s="22" t="s">
        <v>175</v>
      </c>
      <c r="Q158" s="371" t="str">
        <f>"#"&amp;ADDRESS(ROW($C$10),COLUMN($C$10))</f>
        <v>#$C$10</v>
      </c>
      <c r="W158" s="253"/>
    </row>
    <row r="159" spans="1:23" ht="5.0999999999999996" customHeight="1" x14ac:dyDescent="0.25">
      <c r="B159" s="244"/>
      <c r="C159" s="318"/>
      <c r="D159" s="322"/>
      <c r="E159" s="325"/>
      <c r="F159" s="933"/>
      <c r="G159" s="933"/>
      <c r="H159" s="933"/>
      <c r="I159" s="933"/>
      <c r="J159" s="933"/>
      <c r="K159" s="933"/>
      <c r="L159" s="933"/>
      <c r="M159" s="933"/>
      <c r="N159" s="934"/>
      <c r="W159" s="253"/>
    </row>
    <row r="160" spans="1:23" s="249" customFormat="1" ht="50.1" customHeight="1" x14ac:dyDescent="0.25">
      <c r="A160" s="254"/>
      <c r="B160" s="12"/>
      <c r="C160" s="318"/>
      <c r="D160" s="325"/>
      <c r="E160" s="325"/>
      <c r="F160" s="891"/>
      <c r="G160" s="892"/>
      <c r="H160" s="892"/>
      <c r="I160" s="892"/>
      <c r="J160" s="892"/>
      <c r="K160" s="892"/>
      <c r="L160" s="892"/>
      <c r="M160" s="892"/>
      <c r="N160" s="893"/>
      <c r="O160" s="36"/>
      <c r="P160" s="254"/>
      <c r="Q160" s="254"/>
      <c r="R160" s="254"/>
      <c r="S160" s="245"/>
      <c r="T160" s="245"/>
      <c r="U160" s="254"/>
      <c r="V160" s="254"/>
      <c r="W160" s="255" t="b">
        <f>W154</f>
        <v>0</v>
      </c>
    </row>
    <row r="161" spans="2:23" ht="5.0999999999999996" customHeight="1" x14ac:dyDescent="0.25">
      <c r="C161" s="318"/>
      <c r="D161" s="322"/>
      <c r="E161" s="319"/>
      <c r="F161" s="319"/>
      <c r="G161" s="319"/>
      <c r="H161" s="319"/>
      <c r="I161" s="319"/>
      <c r="J161" s="319"/>
      <c r="K161" s="319"/>
      <c r="L161" s="319"/>
      <c r="M161" s="319"/>
      <c r="N161" s="320"/>
      <c r="W161" s="253"/>
    </row>
    <row r="162" spans="2:23" ht="12.75" customHeight="1" thickBot="1" x14ac:dyDescent="0.3">
      <c r="C162" s="318"/>
      <c r="D162" s="322"/>
      <c r="E162" s="324"/>
      <c r="F162" s="935" t="str">
        <f>Translations!$B$210</f>
        <v>Hänvisning till externa filer, i förekommande fall</v>
      </c>
      <c r="G162" s="935"/>
      <c r="H162" s="935"/>
      <c r="I162" s="935"/>
      <c r="J162" s="935"/>
      <c r="K162" s="845"/>
      <c r="L162" s="845"/>
      <c r="M162" s="845"/>
      <c r="N162" s="845"/>
      <c r="W162" s="259" t="b">
        <f>W160</f>
        <v>0</v>
      </c>
    </row>
    <row r="163" spans="2:23" ht="5.0999999999999996" customHeight="1" x14ac:dyDescent="0.25">
      <c r="C163" s="318"/>
      <c r="D163" s="322"/>
      <c r="E163" s="319"/>
      <c r="F163" s="319"/>
      <c r="G163" s="319"/>
      <c r="H163" s="319"/>
      <c r="I163" s="319"/>
      <c r="J163" s="319"/>
      <c r="K163" s="319"/>
      <c r="L163" s="319"/>
      <c r="M163" s="319"/>
      <c r="N163" s="320"/>
    </row>
    <row r="164" spans="2:23" ht="12.75" customHeight="1" x14ac:dyDescent="0.25">
      <c r="C164" s="318"/>
      <c r="D164" s="322" t="s">
        <v>33</v>
      </c>
      <c r="E164" s="925" t="str">
        <f>Translations!$B$345</f>
        <v>Är överförd koldioxid som importerats eller exporterats relevant?</v>
      </c>
      <c r="F164" s="925"/>
      <c r="G164" s="925"/>
      <c r="H164" s="925"/>
      <c r="I164" s="925"/>
      <c r="J164" s="925"/>
      <c r="K164" s="925"/>
      <c r="L164" s="925"/>
      <c r="M164" s="931"/>
      <c r="N164" s="931"/>
      <c r="T164" s="18"/>
    </row>
    <row r="165" spans="2:23" ht="12.75" customHeight="1" thickBot="1" x14ac:dyDescent="0.3">
      <c r="C165" s="318"/>
      <c r="D165" s="319"/>
      <c r="E165" s="964" t="str">
        <f>Translations!$B$346</f>
        <v>För det särskilda syftet med datainsamling i enlighet med NIMs, bör detta avsnitt innefatta alla uppgifter som ges i avsnitt F.j i mallen för insamling av referensdata.</v>
      </c>
      <c r="F165" s="965"/>
      <c r="G165" s="965"/>
      <c r="H165" s="965"/>
      <c r="I165" s="965"/>
      <c r="J165" s="965"/>
      <c r="K165" s="965"/>
      <c r="L165" s="965"/>
      <c r="M165" s="965"/>
      <c r="N165" s="966"/>
    </row>
    <row r="166" spans="2:23" ht="12.75" customHeight="1" thickBot="1" x14ac:dyDescent="0.3">
      <c r="C166" s="318"/>
      <c r="D166" s="319"/>
      <c r="E166" s="936" t="str">
        <f>Translations!$B$339</f>
        <v>Om relevant, var god ange nedan hur de motsvarande mängderna övervakas, framför allt om de inte redan omfattas av övervakningsplanen enligt M&amp;R-förordningen.</v>
      </c>
      <c r="F166" s="937"/>
      <c r="G166" s="937"/>
      <c r="H166" s="937"/>
      <c r="I166" s="937"/>
      <c r="J166" s="937"/>
      <c r="K166" s="937"/>
      <c r="L166" s="937"/>
      <c r="M166" s="937"/>
      <c r="N166" s="938"/>
      <c r="W166" s="266" t="s">
        <v>168</v>
      </c>
    </row>
    <row r="167" spans="2:23" ht="25.5" customHeight="1" x14ac:dyDescent="0.25">
      <c r="C167" s="318"/>
      <c r="D167" s="319"/>
      <c r="E167" s="319"/>
      <c r="F167" s="871"/>
      <c r="G167" s="872"/>
      <c r="H167" s="872"/>
      <c r="I167" s="872"/>
      <c r="J167" s="872"/>
      <c r="K167" s="872"/>
      <c r="L167" s="872"/>
      <c r="M167" s="872"/>
      <c r="N167" s="886"/>
      <c r="W167" s="251" t="b">
        <f>AND(M164&lt;&gt;"",M164=FALSE)</f>
        <v>0</v>
      </c>
    </row>
    <row r="168" spans="2:23" ht="5.0999999999999996" customHeight="1" x14ac:dyDescent="0.25">
      <c r="C168" s="318"/>
      <c r="D168" s="319"/>
      <c r="E168" s="319"/>
      <c r="F168" s="319"/>
      <c r="G168" s="319"/>
      <c r="H168" s="319"/>
      <c r="I168" s="319"/>
      <c r="J168" s="319"/>
      <c r="K168" s="319"/>
      <c r="L168" s="319"/>
      <c r="M168" s="319"/>
      <c r="N168" s="320"/>
      <c r="W168" s="253"/>
    </row>
    <row r="169" spans="2:23" ht="12.75" customHeight="1" thickBot="1" x14ac:dyDescent="0.3">
      <c r="C169" s="318"/>
      <c r="D169" s="319"/>
      <c r="E169" s="319"/>
      <c r="F169" s="935" t="str">
        <f>Translations!$B$210</f>
        <v>Hänvisning till externa filer, i förekommande fall</v>
      </c>
      <c r="G169" s="935"/>
      <c r="H169" s="935"/>
      <c r="I169" s="935"/>
      <c r="J169" s="935"/>
      <c r="K169" s="845"/>
      <c r="L169" s="845"/>
      <c r="M169" s="845"/>
      <c r="N169" s="845"/>
      <c r="W169" s="273" t="b">
        <f>W167</f>
        <v>0</v>
      </c>
    </row>
    <row r="170" spans="2:23" ht="5.0999999999999996" customHeight="1" x14ac:dyDescent="0.25">
      <c r="C170" s="318"/>
      <c r="D170" s="322"/>
      <c r="E170" s="319"/>
      <c r="F170" s="319"/>
      <c r="G170" s="319"/>
      <c r="H170" s="319"/>
      <c r="I170" s="319"/>
      <c r="J170" s="319"/>
      <c r="K170" s="319"/>
      <c r="L170" s="319"/>
      <c r="M170" s="319"/>
      <c r="N170" s="320"/>
    </row>
    <row r="171" spans="2:23" ht="5.0999999999999996" customHeight="1" x14ac:dyDescent="0.25">
      <c r="C171" s="315"/>
      <c r="D171" s="328"/>
      <c r="E171" s="316"/>
      <c r="F171" s="316"/>
      <c r="G171" s="316"/>
      <c r="H171" s="316"/>
      <c r="I171" s="316"/>
      <c r="J171" s="316"/>
      <c r="K171" s="316"/>
      <c r="L171" s="316"/>
      <c r="M171" s="316"/>
      <c r="N171" s="317"/>
    </row>
    <row r="172" spans="2:23" ht="12.75" customHeight="1" x14ac:dyDescent="0.25">
      <c r="C172" s="318"/>
      <c r="D172" s="321" t="s">
        <v>30</v>
      </c>
      <c r="E172" s="962" t="str">
        <f>Translations!$B$831</f>
        <v>Energitillförsel till denna delanläggning och relevant emissionsfaktor</v>
      </c>
      <c r="F172" s="962"/>
      <c r="G172" s="962"/>
      <c r="H172" s="962"/>
      <c r="I172" s="962"/>
      <c r="J172" s="962"/>
      <c r="K172" s="962"/>
      <c r="L172" s="962"/>
      <c r="M172" s="962"/>
      <c r="N172" s="963"/>
    </row>
    <row r="173" spans="2:23" ht="12.75" customHeight="1" x14ac:dyDescent="0.25">
      <c r="C173" s="318"/>
      <c r="D173" s="319"/>
      <c r="E173" s="964" t="str">
        <f>Translations!$B$348</f>
        <v>För det särskilda syftet med datainsamling i enlighet med NIMs, bör detta avsnitt innefatta alla uppgifter som ges i avsnitt F.h i mallen för insamling av referensdata.</v>
      </c>
      <c r="F173" s="965"/>
      <c r="G173" s="965"/>
      <c r="H173" s="965"/>
      <c r="I173" s="965"/>
      <c r="J173" s="965"/>
      <c r="K173" s="965"/>
      <c r="L173" s="965"/>
      <c r="M173" s="965"/>
      <c r="N173" s="966"/>
    </row>
    <row r="174" spans="2:23" ht="12.75" customHeight="1" x14ac:dyDescent="0.25">
      <c r="C174" s="318"/>
      <c r="D174" s="322" t="s">
        <v>31</v>
      </c>
      <c r="E174" s="925" t="str">
        <f>Translations!$B$249</f>
        <v>Information om tillämpad metod</v>
      </c>
      <c r="F174" s="925"/>
      <c r="G174" s="925"/>
      <c r="H174" s="925"/>
      <c r="I174" s="925"/>
      <c r="J174" s="925"/>
      <c r="K174" s="925"/>
      <c r="L174" s="925"/>
      <c r="M174" s="925"/>
      <c r="N174" s="926"/>
    </row>
    <row r="175" spans="2:23" ht="12.75" customHeight="1" x14ac:dyDescent="0.25">
      <c r="C175" s="318"/>
      <c r="D175" s="322"/>
      <c r="E175" s="936" t="str">
        <f>Translations!$B$250</f>
        <v>Var god välj nedan:</v>
      </c>
      <c r="F175" s="937"/>
      <c r="G175" s="937"/>
      <c r="H175" s="937"/>
      <c r="I175" s="937"/>
      <c r="J175" s="937"/>
      <c r="K175" s="937"/>
      <c r="L175" s="937"/>
      <c r="M175" s="937"/>
      <c r="N175" s="938"/>
    </row>
    <row r="176" spans="2:23" ht="12.75" customHeight="1" x14ac:dyDescent="0.25">
      <c r="B176" s="244"/>
      <c r="C176" s="318"/>
      <c r="D176" s="322"/>
      <c r="E176" s="323" t="s">
        <v>139</v>
      </c>
      <c r="F176" s="936" t="str">
        <f>Translations!$B$832</f>
        <v>Den datakälla som används för att kvantifiera insatsbränsle och insatsmaterial (exoterm värme) i enlighet med avsnitt 4.4 i bilaga VII till FAR.</v>
      </c>
      <c r="G176" s="990"/>
      <c r="H176" s="990"/>
      <c r="I176" s="990"/>
      <c r="J176" s="990"/>
      <c r="K176" s="990"/>
      <c r="L176" s="990"/>
      <c r="M176" s="990"/>
      <c r="N176" s="991"/>
    </row>
    <row r="177" spans="2:17" ht="25.5" customHeight="1" x14ac:dyDescent="0.25">
      <c r="B177" s="244"/>
      <c r="C177" s="318"/>
      <c r="D177" s="322"/>
      <c r="E177" s="323"/>
      <c r="F177" s="936" t="str">
        <f>Translations!$B$350</f>
        <v>Med ”bränsle” avses varje bränsle-/materialmängd enligt M&amp;R-förordningen som är brännbar och för vilken ett effektivt värmevärde kan fastställas.</v>
      </c>
      <c r="G177" s="990"/>
      <c r="H177" s="990"/>
      <c r="I177" s="990"/>
      <c r="J177" s="990"/>
      <c r="K177" s="990"/>
      <c r="L177" s="990"/>
      <c r="M177" s="990"/>
      <c r="N177" s="991"/>
    </row>
    <row r="178" spans="2:17" ht="12.75" customHeight="1" x14ac:dyDescent="0.25">
      <c r="B178" s="244"/>
      <c r="C178" s="318"/>
      <c r="D178" s="322"/>
      <c r="E178" s="323" t="s">
        <v>139</v>
      </c>
      <c r="F178" s="936" t="str">
        <f>Translations!$B$351</f>
        <v>Den metod som används för att fastställa viktade emissionsfaktorer enligt avsnitt 4.6 i bilaga VII till FAR.</v>
      </c>
      <c r="G178" s="990"/>
      <c r="H178" s="990"/>
      <c r="I178" s="990"/>
      <c r="J178" s="990"/>
      <c r="K178" s="990"/>
      <c r="L178" s="990"/>
      <c r="M178" s="990"/>
      <c r="N178" s="991"/>
    </row>
    <row r="179" spans="2:17" ht="12.75" customHeight="1" x14ac:dyDescent="0.25">
      <c r="B179" s="244"/>
      <c r="C179" s="318"/>
      <c r="D179" s="322"/>
      <c r="E179" s="323" t="s">
        <v>139</v>
      </c>
      <c r="F179" s="936" t="str">
        <f>Translations!$B$351</f>
        <v>Den metod som används för att fastställa viktade emissionsfaktorer enligt avsnitt 4.6 i bilaga VII till FAR.</v>
      </c>
      <c r="G179" s="990"/>
      <c r="H179" s="990"/>
      <c r="I179" s="990"/>
      <c r="J179" s="990"/>
      <c r="K179" s="990"/>
      <c r="L179" s="990"/>
      <c r="M179" s="990"/>
      <c r="N179" s="991"/>
    </row>
    <row r="180" spans="2:17" ht="25.5" customHeight="1" x14ac:dyDescent="0.25">
      <c r="B180" s="244"/>
      <c r="C180" s="318"/>
      <c r="D180" s="322"/>
      <c r="E180" s="323"/>
      <c r="F180" s="936" t="str">
        <f>Translations!$B$352</f>
        <v>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v>
      </c>
      <c r="G180" s="990"/>
      <c r="H180" s="990"/>
      <c r="I180" s="990"/>
      <c r="J180" s="990"/>
      <c r="K180" s="990"/>
      <c r="L180" s="990"/>
      <c r="M180" s="990"/>
      <c r="N180" s="991"/>
    </row>
    <row r="181" spans="2:17" ht="25.5" customHeight="1" x14ac:dyDescent="0.25">
      <c r="B181" s="244"/>
      <c r="C181" s="318"/>
      <c r="D181" s="322"/>
      <c r="E181" s="323"/>
      <c r="F181" s="936" t="str">
        <f>Translations!$B$253</f>
        <v>Eftersom mer än en av datakällorna kan vara relevanta kan högst tre källor anges enligt mallen. Om ännu fler datakällor är relevanta, var god ange de tre viktigaste källorna och beskriv metoden närmare nedan.</v>
      </c>
      <c r="G181" s="990"/>
      <c r="H181" s="990"/>
      <c r="I181" s="990"/>
      <c r="J181" s="990"/>
      <c r="K181" s="990"/>
      <c r="L181" s="990"/>
      <c r="M181" s="990"/>
      <c r="N181" s="991"/>
    </row>
    <row r="182" spans="2:17" ht="25.5" customHeight="1" x14ac:dyDescent="0.25">
      <c r="B182" s="244"/>
      <c r="C182" s="318"/>
      <c r="D182" s="319"/>
      <c r="E182" s="319"/>
      <c r="F182" s="336"/>
      <c r="G182" s="319"/>
      <c r="H182" s="319"/>
      <c r="I182" s="927" t="str">
        <f>Translations!$B$254</f>
        <v>Datakälla</v>
      </c>
      <c r="J182" s="927"/>
      <c r="K182" s="927" t="str">
        <f>Translations!$B$255</f>
        <v>Andra datakällor 
(i förekommande fall)</v>
      </c>
      <c r="L182" s="927"/>
      <c r="M182" s="927" t="str">
        <f>Translations!$B$255</f>
        <v>Andra datakällor 
(i förekommande fall)</v>
      </c>
      <c r="N182" s="927"/>
    </row>
    <row r="183" spans="2:17" ht="12.75" customHeight="1" x14ac:dyDescent="0.25">
      <c r="B183" s="244"/>
      <c r="C183" s="318"/>
      <c r="D183" s="322"/>
      <c r="E183" s="324" t="s">
        <v>310</v>
      </c>
      <c r="F183" s="929" t="str">
        <f>Translations!$B$833</f>
        <v>Insatsbränsle och insatsmaterial</v>
      </c>
      <c r="G183" s="929"/>
      <c r="H183" s="930"/>
      <c r="I183" s="871"/>
      <c r="J183" s="872"/>
      <c r="K183" s="873"/>
      <c r="L183" s="874"/>
      <c r="M183" s="873"/>
      <c r="N183" s="890"/>
    </row>
    <row r="184" spans="2:17" ht="12.75" customHeight="1" x14ac:dyDescent="0.25">
      <c r="B184" s="244"/>
      <c r="C184" s="318"/>
      <c r="D184" s="322"/>
      <c r="E184" s="324" t="s">
        <v>311</v>
      </c>
      <c r="F184" s="929" t="str">
        <f>Translations!$B$826</f>
        <v>Tillförd el för värmeproduktion</v>
      </c>
      <c r="G184" s="929"/>
      <c r="H184" s="930"/>
      <c r="I184" s="928"/>
      <c r="J184" s="928"/>
      <c r="K184" s="910"/>
      <c r="L184" s="910"/>
      <c r="M184" s="910"/>
      <c r="N184" s="910"/>
    </row>
    <row r="185" spans="2:17" ht="12.75" customHeight="1" x14ac:dyDescent="0.25">
      <c r="B185" s="244"/>
      <c r="C185" s="318"/>
      <c r="D185" s="322"/>
      <c r="E185" s="324" t="s">
        <v>312</v>
      </c>
      <c r="F185" s="929" t="str">
        <f>Translations!$B$353</f>
        <v>Viktad emissionsfaktor</v>
      </c>
      <c r="G185" s="929"/>
      <c r="H185" s="930"/>
      <c r="I185" s="871"/>
      <c r="J185" s="872"/>
      <c r="K185" s="873"/>
      <c r="L185" s="874"/>
      <c r="M185" s="873"/>
      <c r="N185" s="890"/>
    </row>
    <row r="186" spans="2:17" ht="5.0999999999999996" customHeight="1" x14ac:dyDescent="0.25">
      <c r="B186" s="244"/>
      <c r="C186" s="318"/>
      <c r="D186" s="322"/>
      <c r="E186" s="319"/>
      <c r="F186" s="319"/>
      <c r="G186" s="319"/>
      <c r="H186" s="319"/>
      <c r="I186" s="319"/>
      <c r="J186" s="319"/>
      <c r="K186" s="319"/>
      <c r="L186" s="319"/>
      <c r="M186" s="319"/>
      <c r="N186" s="320"/>
    </row>
    <row r="187" spans="2:17" ht="12.75" customHeight="1" x14ac:dyDescent="0.25">
      <c r="B187" s="244"/>
      <c r="C187" s="318"/>
      <c r="D187" s="322"/>
      <c r="E187" s="324" t="s">
        <v>313</v>
      </c>
      <c r="F187" s="923" t="str">
        <f>Translations!$B$257</f>
        <v>Beskrivning av den metod som används</v>
      </c>
      <c r="G187" s="923"/>
      <c r="H187" s="923"/>
      <c r="I187" s="923"/>
      <c r="J187" s="923"/>
      <c r="K187" s="923"/>
      <c r="L187" s="923"/>
      <c r="M187" s="923"/>
      <c r="N187" s="924"/>
    </row>
    <row r="188" spans="2:17" ht="5.0999999999999996" customHeight="1" x14ac:dyDescent="0.25">
      <c r="B188" s="244"/>
      <c r="C188" s="318"/>
      <c r="D188" s="319"/>
      <c r="E188" s="323"/>
      <c r="F188" s="333"/>
      <c r="G188" s="334"/>
      <c r="H188" s="334"/>
      <c r="I188" s="334"/>
      <c r="J188" s="334"/>
      <c r="K188" s="334"/>
      <c r="L188" s="334"/>
      <c r="M188" s="334"/>
      <c r="N188" s="335"/>
    </row>
    <row r="189" spans="2:17" ht="12.75" customHeight="1" x14ac:dyDescent="0.25">
      <c r="B189" s="244"/>
      <c r="C189" s="318"/>
      <c r="D189" s="322"/>
      <c r="E189" s="324"/>
      <c r="F189" s="932" t="str">
        <f>IF(I30&lt;&gt;"",HYPERLINK("#" &amp; Q189,EUConst_MsgDescription),"")</f>
        <v/>
      </c>
      <c r="G189" s="906"/>
      <c r="H189" s="906"/>
      <c r="I189" s="906"/>
      <c r="J189" s="906"/>
      <c r="K189" s="906"/>
      <c r="L189" s="906"/>
      <c r="M189" s="906"/>
      <c r="N189" s="907"/>
      <c r="P189" s="22" t="s">
        <v>175</v>
      </c>
      <c r="Q189" s="371" t="str">
        <f>"#"&amp;ADDRESS(ROW($C$10),COLUMN($C$10))</f>
        <v>#$C$10</v>
      </c>
    </row>
    <row r="190" spans="2:17" ht="5.0999999999999996" customHeight="1" x14ac:dyDescent="0.25">
      <c r="B190" s="244"/>
      <c r="C190" s="318"/>
      <c r="D190" s="322"/>
      <c r="E190" s="325"/>
      <c r="F190" s="933"/>
      <c r="G190" s="933"/>
      <c r="H190" s="933"/>
      <c r="I190" s="933"/>
      <c r="J190" s="933"/>
      <c r="K190" s="933"/>
      <c r="L190" s="933"/>
      <c r="M190" s="933"/>
      <c r="N190" s="934"/>
    </row>
    <row r="191" spans="2:17" ht="50.1" customHeight="1" x14ac:dyDescent="0.25">
      <c r="B191" s="244"/>
      <c r="C191" s="318"/>
      <c r="D191" s="325"/>
      <c r="E191" s="325"/>
      <c r="F191" s="891"/>
      <c r="G191" s="892"/>
      <c r="H191" s="892"/>
      <c r="I191" s="892"/>
      <c r="J191" s="892"/>
      <c r="K191" s="892"/>
      <c r="L191" s="892"/>
      <c r="M191" s="892"/>
      <c r="N191" s="893"/>
    </row>
    <row r="192" spans="2:17" ht="5.0999999999999996" customHeight="1" thickBot="1" x14ac:dyDescent="0.3">
      <c r="B192" s="244"/>
      <c r="C192" s="318"/>
      <c r="D192" s="322"/>
      <c r="E192" s="319"/>
      <c r="F192" s="319"/>
      <c r="G192" s="319"/>
      <c r="H192" s="319"/>
      <c r="I192" s="319"/>
      <c r="J192" s="319"/>
      <c r="K192" s="319"/>
      <c r="L192" s="319"/>
      <c r="M192" s="319"/>
      <c r="N192" s="320"/>
    </row>
    <row r="193" spans="2:23" ht="12.75" customHeight="1" x14ac:dyDescent="0.25">
      <c r="B193" s="244"/>
      <c r="C193" s="318"/>
      <c r="D193" s="322"/>
      <c r="E193" s="324"/>
      <c r="F193" s="935" t="str">
        <f>Translations!$B$210</f>
        <v>Hänvisning till externa filer, i förekommande fall</v>
      </c>
      <c r="G193" s="935"/>
      <c r="H193" s="935"/>
      <c r="I193" s="935"/>
      <c r="J193" s="935"/>
      <c r="K193" s="845"/>
      <c r="L193" s="845"/>
      <c r="M193" s="845"/>
      <c r="N193" s="845"/>
      <c r="W193" s="266" t="s">
        <v>168</v>
      </c>
    </row>
    <row r="194" spans="2:23" ht="5.0999999999999996" customHeight="1" x14ac:dyDescent="0.25">
      <c r="B194" s="244"/>
      <c r="C194" s="318"/>
      <c r="D194" s="322"/>
      <c r="E194" s="319"/>
      <c r="F194" s="319"/>
      <c r="G194" s="319"/>
      <c r="H194" s="319"/>
      <c r="I194" s="319"/>
      <c r="J194" s="319"/>
      <c r="K194" s="319"/>
      <c r="L194" s="319"/>
      <c r="M194" s="319"/>
      <c r="N194" s="320"/>
      <c r="W194" s="253"/>
    </row>
    <row r="195" spans="2:23" ht="12.75" customHeight="1" x14ac:dyDescent="0.25">
      <c r="B195" s="244"/>
      <c r="C195" s="318"/>
      <c r="D195" s="322" t="s">
        <v>32</v>
      </c>
      <c r="E195" s="951" t="str">
        <f>Translations!$B$258</f>
        <v>Har den hierarkiska ordningen följts?</v>
      </c>
      <c r="F195" s="951"/>
      <c r="G195" s="951"/>
      <c r="H195" s="952"/>
      <c r="I195" s="260"/>
      <c r="J195" s="330" t="str">
        <f>Translations!$B$259</f>
        <v>Om inte, varför?</v>
      </c>
      <c r="K195" s="871"/>
      <c r="L195" s="872"/>
      <c r="M195" s="872"/>
      <c r="N195" s="886"/>
      <c r="W195" s="258" t="b">
        <f>AND(I195&lt;&gt;"",I195=TRUE)</f>
        <v>0</v>
      </c>
    </row>
    <row r="196" spans="2:23" ht="25.5" customHeight="1" x14ac:dyDescent="0.25">
      <c r="B196" s="244"/>
      <c r="C196" s="318"/>
      <c r="D196" s="319"/>
      <c r="E196" s="936"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196" s="937"/>
      <c r="G196" s="937"/>
      <c r="H196" s="937"/>
      <c r="I196" s="937"/>
      <c r="J196" s="937"/>
      <c r="K196" s="937"/>
      <c r="L196" s="937"/>
      <c r="M196" s="937"/>
      <c r="N196" s="938"/>
      <c r="W196" s="267"/>
    </row>
    <row r="197" spans="2:23" ht="12.75" customHeight="1" x14ac:dyDescent="0.25">
      <c r="B197" s="244"/>
      <c r="C197" s="318"/>
      <c r="D197" s="322"/>
      <c r="E197" s="323" t="s">
        <v>139</v>
      </c>
      <c r="F197" s="936" t="str">
        <f>Translations!$B$261</f>
        <v>Osäkerhetsbedömning: andra datakällor leder till mindre osäkerhet på grundval av den förenklade osäkerhetsbedömning som avses i artikel 7.2 i FAR.</v>
      </c>
      <c r="G197" s="990"/>
      <c r="H197" s="990"/>
      <c r="I197" s="990"/>
      <c r="J197" s="990"/>
      <c r="K197" s="990"/>
      <c r="L197" s="990"/>
      <c r="M197" s="990"/>
      <c r="N197" s="991"/>
      <c r="W197" s="253"/>
    </row>
    <row r="198" spans="2:23" ht="12.75" customHeight="1" x14ac:dyDescent="0.25">
      <c r="B198" s="244"/>
      <c r="C198" s="318"/>
      <c r="D198" s="322"/>
      <c r="E198" s="323" t="s">
        <v>139</v>
      </c>
      <c r="F198" s="936" t="str">
        <f>Translations!$B$262</f>
        <v>Teknisk ogenomförbarhet det är tekniskt ogenomförbart att använda sig av bättre datakällor.</v>
      </c>
      <c r="G198" s="990"/>
      <c r="H198" s="990"/>
      <c r="I198" s="990"/>
      <c r="J198" s="990"/>
      <c r="K198" s="990"/>
      <c r="L198" s="990"/>
      <c r="M198" s="990"/>
      <c r="N198" s="991"/>
      <c r="W198" s="253"/>
    </row>
    <row r="199" spans="2:23" ht="12.75" customHeight="1" x14ac:dyDescent="0.25">
      <c r="B199" s="244"/>
      <c r="C199" s="318"/>
      <c r="D199" s="322"/>
      <c r="E199" s="323" t="s">
        <v>139</v>
      </c>
      <c r="F199" s="936" t="str">
        <f>Translations!$B$263</f>
        <v>Orimliga kostnader: det skulle medföra orimliga kostnader att använda bättre datakällor.</v>
      </c>
      <c r="G199" s="990"/>
      <c r="H199" s="990"/>
      <c r="I199" s="990"/>
      <c r="J199" s="990"/>
      <c r="K199" s="990"/>
      <c r="L199" s="990"/>
      <c r="M199" s="990"/>
      <c r="N199" s="991"/>
      <c r="W199" s="253"/>
    </row>
    <row r="200" spans="2:23" ht="5.0999999999999996" customHeight="1" x14ac:dyDescent="0.25">
      <c r="B200" s="244"/>
      <c r="C200" s="318"/>
      <c r="D200" s="319"/>
      <c r="E200" s="552"/>
      <c r="F200" s="552"/>
      <c r="G200" s="552"/>
      <c r="H200" s="552"/>
      <c r="I200" s="552"/>
      <c r="J200" s="552"/>
      <c r="K200" s="552"/>
      <c r="L200" s="552"/>
      <c r="M200" s="552"/>
      <c r="N200" s="553"/>
      <c r="V200" s="254"/>
      <c r="W200" s="253"/>
    </row>
    <row r="201" spans="2:23" ht="12.75" customHeight="1" x14ac:dyDescent="0.25">
      <c r="B201" s="244"/>
      <c r="C201" s="318"/>
      <c r="D201" s="331"/>
      <c r="E201" s="331"/>
      <c r="F201" s="923" t="str">
        <f>Translations!$B$264</f>
        <v>Ytterligare uppgifter om eventuella avvikelser från hierarkin</v>
      </c>
      <c r="G201" s="923"/>
      <c r="H201" s="923"/>
      <c r="I201" s="923"/>
      <c r="J201" s="923"/>
      <c r="K201" s="923"/>
      <c r="L201" s="923"/>
      <c r="M201" s="923"/>
      <c r="N201" s="924"/>
      <c r="V201" s="254"/>
      <c r="W201" s="253"/>
    </row>
    <row r="202" spans="2:23" ht="25.5" customHeight="1" thickBot="1" x14ac:dyDescent="0.3">
      <c r="B202" s="244"/>
      <c r="C202" s="318"/>
      <c r="D202" s="331"/>
      <c r="E202" s="331"/>
      <c r="F202" s="891"/>
      <c r="G202" s="892"/>
      <c r="H202" s="892"/>
      <c r="I202" s="892"/>
      <c r="J202" s="892"/>
      <c r="K202" s="892"/>
      <c r="L202" s="892"/>
      <c r="M202" s="892"/>
      <c r="N202" s="893"/>
      <c r="V202" s="254"/>
      <c r="W202" s="268" t="b">
        <f>W195</f>
        <v>0</v>
      </c>
    </row>
    <row r="203" spans="2:23" ht="5.0999999999999996" customHeight="1" x14ac:dyDescent="0.25">
      <c r="B203" s="244"/>
      <c r="C203" s="318"/>
      <c r="D203" s="322"/>
      <c r="E203" s="319"/>
      <c r="F203" s="319"/>
      <c r="G203" s="319"/>
      <c r="H203" s="319"/>
      <c r="I203" s="319"/>
      <c r="J203" s="319"/>
      <c r="K203" s="319"/>
      <c r="L203" s="319"/>
      <c r="M203" s="319"/>
      <c r="N203" s="320"/>
      <c r="W203" s="254"/>
    </row>
    <row r="204" spans="2:23" ht="5.0999999999999996" customHeight="1" x14ac:dyDescent="0.25">
      <c r="B204" s="244"/>
      <c r="C204" s="315"/>
      <c r="D204" s="328"/>
      <c r="E204" s="316"/>
      <c r="F204" s="316"/>
      <c r="G204" s="316"/>
      <c r="H204" s="316"/>
      <c r="I204" s="316"/>
      <c r="J204" s="316"/>
      <c r="K204" s="316"/>
      <c r="L204" s="316"/>
      <c r="M204" s="316"/>
      <c r="N204" s="317"/>
    </row>
    <row r="205" spans="2:23" ht="12.75" customHeight="1" x14ac:dyDescent="0.25">
      <c r="B205" s="244"/>
      <c r="C205" s="318"/>
      <c r="D205" s="321" t="s">
        <v>330</v>
      </c>
      <c r="E205" s="962" t="str">
        <f>Translations!$B$354</f>
        <v>Import till och export från delanläggningen av mätbar värme</v>
      </c>
      <c r="F205" s="962"/>
      <c r="G205" s="962"/>
      <c r="H205" s="962"/>
      <c r="I205" s="962"/>
      <c r="J205" s="962"/>
      <c r="K205" s="962"/>
      <c r="L205" s="962"/>
      <c r="M205" s="962"/>
      <c r="N205" s="963"/>
      <c r="S205" s="254"/>
      <c r="T205" s="254"/>
    </row>
    <row r="206" spans="2:23" ht="12.75" customHeight="1" x14ac:dyDescent="0.25">
      <c r="B206" s="244"/>
      <c r="C206" s="318"/>
      <c r="D206" s="319"/>
      <c r="E206" s="964" t="str">
        <f>Translations!$B$355</f>
        <v>För det särskilda syftet med datainsamling i enlighet med NIMs, bör detta avsnitt innefatta alla uppgifter som ges i avsnitt F.k i mallen för insamling av referensdata.</v>
      </c>
      <c r="F206" s="965"/>
      <c r="G206" s="965"/>
      <c r="H206" s="965"/>
      <c r="I206" s="965"/>
      <c r="J206" s="965"/>
      <c r="K206" s="965"/>
      <c r="L206" s="965"/>
      <c r="M206" s="965"/>
      <c r="N206" s="966"/>
    </row>
    <row r="207" spans="2:23" ht="12.75" customHeight="1" x14ac:dyDescent="0.25">
      <c r="B207" s="244"/>
      <c r="C207" s="318"/>
      <c r="D207" s="319"/>
      <c r="E207" s="936" t="str">
        <f>Translations!$B$356</f>
        <v>Tillskrivna utsläpp ska innefatta eventuell import eller export av mätbar värme enligt avsnitten 10.1.2 och 10.1.3 i bilaga VII till FAR.</v>
      </c>
      <c r="F207" s="937"/>
      <c r="G207" s="937"/>
      <c r="H207" s="937"/>
      <c r="I207" s="937"/>
      <c r="J207" s="937"/>
      <c r="K207" s="937"/>
      <c r="L207" s="937"/>
      <c r="M207" s="937"/>
      <c r="N207" s="938"/>
    </row>
    <row r="208" spans="2:23" ht="12.75" customHeight="1" x14ac:dyDescent="0.25">
      <c r="B208" s="244"/>
      <c r="C208" s="318"/>
      <c r="D208" s="322" t="s">
        <v>31</v>
      </c>
      <c r="E208" s="925" t="str">
        <f>Translations!$B$357</f>
        <v>Är mätbara värmeflöden relevanta för delanläggningen?</v>
      </c>
      <c r="F208" s="925"/>
      <c r="G208" s="925"/>
      <c r="H208" s="925"/>
      <c r="I208" s="925"/>
      <c r="J208" s="925"/>
      <c r="K208" s="925"/>
      <c r="L208" s="925"/>
      <c r="M208" s="931"/>
      <c r="N208" s="931"/>
    </row>
    <row r="209" spans="2:23" ht="12.75" customHeight="1" x14ac:dyDescent="0.25">
      <c r="B209" s="244"/>
      <c r="C209" s="318"/>
      <c r="D209" s="322"/>
      <c r="E209" s="319"/>
      <c r="F209" s="319"/>
      <c r="G209" s="319"/>
      <c r="H209" s="319"/>
      <c r="I209" s="319"/>
      <c r="J209" s="866" t="str">
        <f>IF(I30="","",IF(AND(M208&lt;&gt;"",M208=FALSE),HYPERLINK(Q209,EUconst_MsgGoOn),""))</f>
        <v/>
      </c>
      <c r="K209" s="867"/>
      <c r="L209" s="867"/>
      <c r="M209" s="867"/>
      <c r="N209" s="868"/>
      <c r="P209" s="22" t="s">
        <v>175</v>
      </c>
      <c r="Q209" s="371" t="str">
        <f>"#"&amp;ADDRESS(ROW(D259),COLUMN(D259))</f>
        <v>#$D$259</v>
      </c>
    </row>
    <row r="210" spans="2:23" ht="5.0999999999999996" customHeight="1" x14ac:dyDescent="0.25">
      <c r="B210" s="244"/>
      <c r="C210" s="318"/>
      <c r="D210" s="322"/>
      <c r="E210" s="322"/>
      <c r="F210" s="322"/>
      <c r="G210" s="322"/>
      <c r="H210" s="322"/>
      <c r="I210" s="322"/>
      <c r="J210" s="322"/>
      <c r="K210" s="322"/>
      <c r="L210" s="322"/>
      <c r="M210" s="322"/>
      <c r="N210" s="329"/>
      <c r="P210" s="22"/>
    </row>
    <row r="211" spans="2:23" ht="12.75" customHeight="1" x14ac:dyDescent="0.25">
      <c r="B211" s="244"/>
      <c r="C211" s="318"/>
      <c r="D211" s="322" t="s">
        <v>32</v>
      </c>
      <c r="E211" s="925" t="str">
        <f>Translations!$B$249</f>
        <v>Information om tillämpad metod</v>
      </c>
      <c r="F211" s="925"/>
      <c r="G211" s="925"/>
      <c r="H211" s="925"/>
      <c r="I211" s="925"/>
      <c r="J211" s="925"/>
      <c r="K211" s="925"/>
      <c r="L211" s="925"/>
      <c r="M211" s="925"/>
      <c r="N211" s="926"/>
    </row>
    <row r="212" spans="2:23" ht="12.75" customHeight="1" x14ac:dyDescent="0.25">
      <c r="B212" s="244"/>
      <c r="C212" s="318"/>
      <c r="D212" s="322"/>
      <c r="E212" s="936" t="str">
        <f>Translations!$B$250</f>
        <v>Var god välj nedan:</v>
      </c>
      <c r="F212" s="937"/>
      <c r="G212" s="937"/>
      <c r="H212" s="937"/>
      <c r="I212" s="937"/>
      <c r="J212" s="937"/>
      <c r="K212" s="937"/>
      <c r="L212" s="937"/>
      <c r="M212" s="937"/>
      <c r="N212" s="938"/>
    </row>
    <row r="213" spans="2:23" ht="12.75" customHeight="1" x14ac:dyDescent="0.25">
      <c r="B213" s="244"/>
      <c r="C213" s="318"/>
      <c r="D213" s="322"/>
      <c r="E213" s="323" t="s">
        <v>139</v>
      </c>
      <c r="F213" s="936" t="str">
        <f>Translations!$B$270</f>
        <v>Den datakälla som används för energiflöden enligt avsnitt 4.5 i bilaga VII till FAR.</v>
      </c>
      <c r="G213" s="990"/>
      <c r="H213" s="990"/>
      <c r="I213" s="990"/>
      <c r="J213" s="990"/>
      <c r="K213" s="990"/>
      <c r="L213" s="990"/>
      <c r="M213" s="990"/>
      <c r="N213" s="991"/>
    </row>
    <row r="214" spans="2:23" ht="12.75" customHeight="1" x14ac:dyDescent="0.25">
      <c r="B214" s="244"/>
      <c r="C214" s="318"/>
      <c r="D214" s="322"/>
      <c r="E214" s="323" t="s">
        <v>139</v>
      </c>
      <c r="F214" s="936" t="str">
        <f>Translations!$B$358</f>
        <v>Den metod som används för att fastställa årliga kvantiteter enligt avsnitt 7.2 i bilaga VII till FAR.</v>
      </c>
      <c r="G214" s="990"/>
      <c r="H214" s="990"/>
      <c r="I214" s="990"/>
      <c r="J214" s="990"/>
      <c r="K214" s="990"/>
      <c r="L214" s="990"/>
      <c r="M214" s="990"/>
      <c r="N214" s="991"/>
    </row>
    <row r="215" spans="2:23" ht="25.5" customHeight="1" x14ac:dyDescent="0.25">
      <c r="B215" s="244"/>
      <c r="C215" s="318"/>
      <c r="D215" s="322"/>
      <c r="E215" s="323"/>
      <c r="F215" s="936" t="str">
        <f>Translations!$B$253</f>
        <v>Eftersom mer än en av datakällorna kan vara relevanta kan högst tre källor anges enligt mallen. Om ännu fler datakällor är relevanta, var god ange de tre viktigaste källorna och beskriv metoden närmare nedan.</v>
      </c>
      <c r="G215" s="990"/>
      <c r="H215" s="990"/>
      <c r="I215" s="990"/>
      <c r="J215" s="990"/>
      <c r="K215" s="990"/>
      <c r="L215" s="990"/>
      <c r="M215" s="990"/>
      <c r="N215" s="991"/>
    </row>
    <row r="216" spans="2:23" ht="25.5" customHeight="1" thickBot="1" x14ac:dyDescent="0.3">
      <c r="B216" s="244"/>
      <c r="C216" s="318"/>
      <c r="D216" s="319"/>
      <c r="E216" s="319"/>
      <c r="F216" s="319"/>
      <c r="G216" s="319"/>
      <c r="H216" s="319"/>
      <c r="I216" s="927" t="str">
        <f>Translations!$B$254</f>
        <v>Datakälla</v>
      </c>
      <c r="J216" s="927"/>
      <c r="K216" s="927" t="str">
        <f>Translations!$B$255</f>
        <v>Andra datakällor 
(i förekommande fall)</v>
      </c>
      <c r="L216" s="927"/>
      <c r="M216" s="927" t="str">
        <f>Translations!$B$255</f>
        <v>Andra datakällor 
(i förekommande fall)</v>
      </c>
      <c r="N216" s="927"/>
      <c r="W216" s="245" t="s">
        <v>168</v>
      </c>
    </row>
    <row r="217" spans="2:23" ht="12.75" customHeight="1" x14ac:dyDescent="0.25">
      <c r="B217" s="244"/>
      <c r="C217" s="318"/>
      <c r="D217" s="322"/>
      <c r="E217" s="324" t="s">
        <v>310</v>
      </c>
      <c r="F217" s="912" t="str">
        <f>Translations!$B$359</f>
        <v>Importerad mätbar värme</v>
      </c>
      <c r="G217" s="912"/>
      <c r="H217" s="913"/>
      <c r="I217" s="903"/>
      <c r="J217" s="904"/>
      <c r="K217" s="898"/>
      <c r="L217" s="902"/>
      <c r="M217" s="898"/>
      <c r="N217" s="899"/>
      <c r="W217" s="251" t="b">
        <f>AND(M208&lt;&gt;"",M208=FALSE)</f>
        <v>0</v>
      </c>
    </row>
    <row r="218" spans="2:23" ht="12.75" customHeight="1" x14ac:dyDescent="0.25">
      <c r="B218" s="244"/>
      <c r="C218" s="318"/>
      <c r="D218" s="322"/>
      <c r="E218" s="324" t="s">
        <v>311</v>
      </c>
      <c r="F218" s="914" t="str">
        <f>Translations!$B$360</f>
        <v>Mätbar värme från massa</v>
      </c>
      <c r="G218" s="914"/>
      <c r="H218" s="915"/>
      <c r="I218" s="916"/>
      <c r="J218" s="917"/>
      <c r="K218" s="918"/>
      <c r="L218" s="919"/>
      <c r="M218" s="918"/>
      <c r="N218" s="920"/>
      <c r="W218" s="252" t="b">
        <f>W217</f>
        <v>0</v>
      </c>
    </row>
    <row r="219" spans="2:23" ht="12.75" customHeight="1" x14ac:dyDescent="0.25">
      <c r="B219" s="244"/>
      <c r="C219" s="318"/>
      <c r="D219" s="322"/>
      <c r="E219" s="324" t="s">
        <v>312</v>
      </c>
      <c r="F219" s="914" t="str">
        <f>Translations!$B$361</f>
        <v>Mätbar värme från salpetersyra</v>
      </c>
      <c r="G219" s="914"/>
      <c r="H219" s="915"/>
      <c r="I219" s="916"/>
      <c r="J219" s="917"/>
      <c r="K219" s="918"/>
      <c r="L219" s="919"/>
      <c r="M219" s="918"/>
      <c r="N219" s="920"/>
      <c r="W219" s="252" t="b">
        <f>W218</f>
        <v>0</v>
      </c>
    </row>
    <row r="220" spans="2:23" ht="12.75" customHeight="1" x14ac:dyDescent="0.25">
      <c r="B220" s="244"/>
      <c r="C220" s="318"/>
      <c r="D220" s="322"/>
      <c r="E220" s="324" t="s">
        <v>313</v>
      </c>
      <c r="F220" s="921" t="str">
        <f>Translations!$B$362</f>
        <v>Exporterad mätbar värme</v>
      </c>
      <c r="G220" s="921"/>
      <c r="H220" s="922"/>
      <c r="I220" s="879"/>
      <c r="J220" s="880"/>
      <c r="K220" s="881"/>
      <c r="L220" s="882"/>
      <c r="M220" s="881"/>
      <c r="N220" s="883"/>
      <c r="W220" s="252" t="b">
        <f>W219</f>
        <v>0</v>
      </c>
    </row>
    <row r="221" spans="2:23" ht="12.75" customHeight="1" x14ac:dyDescent="0.25">
      <c r="B221" s="244"/>
      <c r="C221" s="318"/>
      <c r="D221" s="322"/>
      <c r="E221" s="324" t="s">
        <v>314</v>
      </c>
      <c r="F221" s="929" t="str">
        <f>Translations!$B$274</f>
        <v>Mätbara nettovärmeflöden</v>
      </c>
      <c r="G221" s="929"/>
      <c r="H221" s="930"/>
      <c r="I221" s="871"/>
      <c r="J221" s="872"/>
      <c r="K221" s="873"/>
      <c r="L221" s="874"/>
      <c r="M221" s="873"/>
      <c r="N221" s="890"/>
      <c r="W221" s="252" t="b">
        <f>W220</f>
        <v>0</v>
      </c>
    </row>
    <row r="222" spans="2:23" ht="5.0999999999999996" customHeight="1" x14ac:dyDescent="0.25">
      <c r="B222" s="244"/>
      <c r="C222" s="318"/>
      <c r="D222" s="322"/>
      <c r="E222" s="319"/>
      <c r="F222" s="319"/>
      <c r="G222" s="319"/>
      <c r="H222" s="319"/>
      <c r="I222" s="319"/>
      <c r="J222" s="319"/>
      <c r="K222" s="319"/>
      <c r="L222" s="319"/>
      <c r="M222" s="319"/>
      <c r="N222" s="320"/>
      <c r="W222" s="253"/>
    </row>
    <row r="223" spans="2:23" ht="12.75" customHeight="1" x14ac:dyDescent="0.25">
      <c r="B223" s="244"/>
      <c r="C223" s="318"/>
      <c r="D223" s="322"/>
      <c r="E223" s="324" t="s">
        <v>314</v>
      </c>
      <c r="F223" s="923" t="str">
        <f>Translations!$B$257</f>
        <v>Beskrivning av den metod som används</v>
      </c>
      <c r="G223" s="923"/>
      <c r="H223" s="923"/>
      <c r="I223" s="923"/>
      <c r="J223" s="923"/>
      <c r="K223" s="923"/>
      <c r="L223" s="923"/>
      <c r="M223" s="923"/>
      <c r="N223" s="924"/>
      <c r="W223" s="253"/>
    </row>
    <row r="224" spans="2:23" ht="5.0999999999999996" customHeight="1" x14ac:dyDescent="0.25">
      <c r="B224" s="244"/>
      <c r="C224" s="318"/>
      <c r="D224" s="319"/>
      <c r="E224" s="323"/>
      <c r="F224" s="213"/>
      <c r="G224" s="556"/>
      <c r="H224" s="556"/>
      <c r="I224" s="556"/>
      <c r="J224" s="556"/>
      <c r="K224" s="556"/>
      <c r="L224" s="556"/>
      <c r="M224" s="556"/>
      <c r="N224" s="557"/>
      <c r="W224" s="253"/>
    </row>
    <row r="225" spans="1:23" ht="12.75" customHeight="1" x14ac:dyDescent="0.25">
      <c r="B225" s="244"/>
      <c r="C225" s="318"/>
      <c r="D225" s="322"/>
      <c r="E225" s="324"/>
      <c r="F225" s="932" t="str">
        <f>IF(I30&lt;&gt;"",HYPERLINK("#" &amp; Q225,EUConst_MsgDescription),"")</f>
        <v/>
      </c>
      <c r="G225" s="906"/>
      <c r="H225" s="906"/>
      <c r="I225" s="906"/>
      <c r="J225" s="906"/>
      <c r="K225" s="906"/>
      <c r="L225" s="906"/>
      <c r="M225" s="906"/>
      <c r="N225" s="907"/>
      <c r="P225" s="22" t="s">
        <v>175</v>
      </c>
      <c r="Q225" s="371" t="str">
        <f>"#"&amp;ADDRESS(ROW($C$10),COLUMN($C$10))</f>
        <v>#$C$10</v>
      </c>
      <c r="W225" s="253"/>
    </row>
    <row r="226" spans="1:23" ht="5.0999999999999996" customHeight="1" x14ac:dyDescent="0.25">
      <c r="C226" s="318"/>
      <c r="D226" s="322"/>
      <c r="E226" s="325"/>
      <c r="F226" s="933"/>
      <c r="G226" s="933"/>
      <c r="H226" s="933"/>
      <c r="I226" s="933"/>
      <c r="J226" s="933"/>
      <c r="K226" s="933"/>
      <c r="L226" s="933"/>
      <c r="M226" s="933"/>
      <c r="N226" s="934"/>
      <c r="W226" s="253"/>
    </row>
    <row r="227" spans="1:23" s="249" customFormat="1" ht="50.1" customHeight="1" x14ac:dyDescent="0.25">
      <c r="A227" s="254"/>
      <c r="B227" s="12"/>
      <c r="C227" s="318"/>
      <c r="D227" s="325"/>
      <c r="E227" s="325"/>
      <c r="F227" s="891"/>
      <c r="G227" s="892"/>
      <c r="H227" s="892"/>
      <c r="I227" s="892"/>
      <c r="J227" s="892"/>
      <c r="K227" s="892"/>
      <c r="L227" s="892"/>
      <c r="M227" s="892"/>
      <c r="N227" s="893"/>
      <c r="O227" s="36"/>
      <c r="P227" s="254"/>
      <c r="Q227" s="254"/>
      <c r="R227" s="254"/>
      <c r="S227" s="245"/>
      <c r="T227" s="245"/>
      <c r="U227" s="254"/>
      <c r="V227" s="254"/>
      <c r="W227" s="255" t="b">
        <f>W221</f>
        <v>0</v>
      </c>
    </row>
    <row r="228" spans="1:23" ht="5.0999999999999996" customHeight="1" x14ac:dyDescent="0.25">
      <c r="C228" s="318"/>
      <c r="D228" s="322"/>
      <c r="E228" s="319"/>
      <c r="F228" s="319"/>
      <c r="G228" s="319"/>
      <c r="H228" s="319"/>
      <c r="I228" s="319"/>
      <c r="J228" s="319"/>
      <c r="K228" s="319"/>
      <c r="L228" s="319"/>
      <c r="M228" s="319"/>
      <c r="N228" s="320"/>
      <c r="W228" s="253"/>
    </row>
    <row r="229" spans="1:23" ht="12.75" customHeight="1" x14ac:dyDescent="0.25">
      <c r="C229" s="318"/>
      <c r="D229" s="322"/>
      <c r="E229" s="324"/>
      <c r="F229" s="935" t="str">
        <f>Translations!$B$210</f>
        <v>Hänvisning till externa filer, i förekommande fall</v>
      </c>
      <c r="G229" s="935"/>
      <c r="H229" s="935"/>
      <c r="I229" s="935"/>
      <c r="J229" s="935"/>
      <c r="K229" s="845"/>
      <c r="L229" s="845"/>
      <c r="M229" s="845"/>
      <c r="N229" s="845"/>
      <c r="W229" s="255" t="b">
        <f>W227</f>
        <v>0</v>
      </c>
    </row>
    <row r="230" spans="1:23" ht="5.0999999999999996" customHeight="1" x14ac:dyDescent="0.25">
      <c r="C230" s="318"/>
      <c r="D230" s="322"/>
      <c r="E230" s="319"/>
      <c r="F230" s="319"/>
      <c r="G230" s="319"/>
      <c r="H230" s="319"/>
      <c r="I230" s="319"/>
      <c r="J230" s="319"/>
      <c r="K230" s="319"/>
      <c r="L230" s="319"/>
      <c r="M230" s="319"/>
      <c r="N230" s="320"/>
      <c r="V230" s="254"/>
      <c r="W230" s="253"/>
    </row>
    <row r="231" spans="1:23" ht="12.75" customHeight="1" x14ac:dyDescent="0.25">
      <c r="C231" s="318"/>
      <c r="D231" s="322" t="s">
        <v>33</v>
      </c>
      <c r="E231" s="951" t="str">
        <f>Translations!$B$258</f>
        <v>Har den hierarkiska ordningen följts?</v>
      </c>
      <c r="F231" s="951"/>
      <c r="G231" s="951"/>
      <c r="H231" s="952"/>
      <c r="I231" s="260"/>
      <c r="J231" s="330" t="str">
        <f>Translations!$B$259</f>
        <v>Om inte, varför?</v>
      </c>
      <c r="K231" s="871"/>
      <c r="L231" s="872"/>
      <c r="M231" s="872"/>
      <c r="N231" s="886"/>
      <c r="V231" s="257" t="b">
        <f>W229</f>
        <v>0</v>
      </c>
      <c r="W231" s="258" t="b">
        <f>OR(W227,AND(I231&lt;&gt;"",I231=TRUE))</f>
        <v>0</v>
      </c>
    </row>
    <row r="232" spans="1:23" ht="25.5" customHeight="1" x14ac:dyDescent="0.25">
      <c r="C232" s="318"/>
      <c r="D232" s="319"/>
      <c r="E232" s="936"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232" s="937"/>
      <c r="G232" s="937"/>
      <c r="H232" s="937"/>
      <c r="I232" s="937"/>
      <c r="J232" s="937"/>
      <c r="K232" s="937"/>
      <c r="L232" s="937"/>
      <c r="M232" s="937"/>
      <c r="N232" s="938"/>
      <c r="W232" s="267"/>
    </row>
    <row r="233" spans="1:23" ht="12.75" customHeight="1" x14ac:dyDescent="0.25">
      <c r="C233" s="318"/>
      <c r="D233" s="322"/>
      <c r="E233" s="323" t="s">
        <v>139</v>
      </c>
      <c r="F233" s="936" t="str">
        <f>Translations!$B$261</f>
        <v>Osäkerhetsbedömning: andra datakällor leder till mindre osäkerhet på grundval av den förenklade osäkerhetsbedömning som avses i artikel 7.2 i FAR.</v>
      </c>
      <c r="G233" s="990"/>
      <c r="H233" s="990"/>
      <c r="I233" s="990"/>
      <c r="J233" s="990"/>
      <c r="K233" s="990"/>
      <c r="L233" s="990"/>
      <c r="M233" s="990"/>
      <c r="N233" s="991"/>
      <c r="W233" s="253"/>
    </row>
    <row r="234" spans="1:23" ht="12.75" customHeight="1" x14ac:dyDescent="0.25">
      <c r="C234" s="318"/>
      <c r="D234" s="322"/>
      <c r="E234" s="323" t="s">
        <v>139</v>
      </c>
      <c r="F234" s="936" t="str">
        <f>Translations!$B$262</f>
        <v>Teknisk ogenomförbarhet det är tekniskt ogenomförbart att använda sig av bättre datakällor.</v>
      </c>
      <c r="G234" s="990"/>
      <c r="H234" s="990"/>
      <c r="I234" s="990"/>
      <c r="J234" s="990"/>
      <c r="K234" s="990"/>
      <c r="L234" s="990"/>
      <c r="M234" s="990"/>
      <c r="N234" s="991"/>
      <c r="W234" s="253"/>
    </row>
    <row r="235" spans="1:23" ht="12.75" customHeight="1" x14ac:dyDescent="0.25">
      <c r="C235" s="318"/>
      <c r="D235" s="322"/>
      <c r="E235" s="323" t="s">
        <v>139</v>
      </c>
      <c r="F235" s="936" t="str">
        <f>Translations!$B$263</f>
        <v>Orimliga kostnader: det skulle medföra orimliga kostnader att använda bättre datakällor.</v>
      </c>
      <c r="G235" s="990"/>
      <c r="H235" s="990"/>
      <c r="I235" s="990"/>
      <c r="J235" s="990"/>
      <c r="K235" s="990"/>
      <c r="L235" s="990"/>
      <c r="M235" s="990"/>
      <c r="N235" s="991"/>
      <c r="W235" s="253"/>
    </row>
    <row r="236" spans="1:23" ht="5.0999999999999996" customHeight="1" x14ac:dyDescent="0.25">
      <c r="C236" s="318"/>
      <c r="D236" s="319"/>
      <c r="E236" s="552"/>
      <c r="F236" s="552"/>
      <c r="G236" s="552"/>
      <c r="H236" s="552"/>
      <c r="I236" s="552"/>
      <c r="J236" s="552"/>
      <c r="K236" s="552"/>
      <c r="L236" s="552"/>
      <c r="M236" s="552"/>
      <c r="N236" s="553"/>
      <c r="V236" s="254"/>
      <c r="W236" s="253"/>
    </row>
    <row r="237" spans="1:23" ht="12.75" customHeight="1" x14ac:dyDescent="0.25">
      <c r="C237" s="318"/>
      <c r="D237" s="331"/>
      <c r="E237" s="331"/>
      <c r="F237" s="923" t="str">
        <f>Translations!$B$264</f>
        <v>Ytterligare uppgifter om eventuella avvikelser från hierarkin</v>
      </c>
      <c r="G237" s="923"/>
      <c r="H237" s="923"/>
      <c r="I237" s="923"/>
      <c r="J237" s="923"/>
      <c r="K237" s="923"/>
      <c r="L237" s="923"/>
      <c r="M237" s="923"/>
      <c r="N237" s="924"/>
      <c r="V237" s="254"/>
      <c r="W237" s="253"/>
    </row>
    <row r="238" spans="1:23" ht="25.5" customHeight="1" x14ac:dyDescent="0.25">
      <c r="C238" s="318"/>
      <c r="D238" s="331"/>
      <c r="E238" s="331"/>
      <c r="F238" s="891"/>
      <c r="G238" s="892"/>
      <c r="H238" s="892"/>
      <c r="I238" s="892"/>
      <c r="J238" s="892"/>
      <c r="K238" s="892"/>
      <c r="L238" s="892"/>
      <c r="M238" s="892"/>
      <c r="N238" s="893"/>
      <c r="V238" s="254"/>
      <c r="W238" s="255" t="b">
        <f>W231</f>
        <v>0</v>
      </c>
    </row>
    <row r="239" spans="1:23" ht="5.0999999999999996" customHeight="1" x14ac:dyDescent="0.25">
      <c r="C239" s="318"/>
      <c r="D239" s="319"/>
      <c r="E239" s="552"/>
      <c r="F239" s="552"/>
      <c r="G239" s="552"/>
      <c r="H239" s="552"/>
      <c r="I239" s="552"/>
      <c r="J239" s="552"/>
      <c r="K239" s="552"/>
      <c r="L239" s="552"/>
      <c r="M239" s="552"/>
      <c r="N239" s="553"/>
      <c r="V239" s="254"/>
      <c r="W239" s="253"/>
    </row>
    <row r="240" spans="1:23" ht="12.75" customHeight="1" x14ac:dyDescent="0.25">
      <c r="C240" s="318"/>
      <c r="D240" s="322" t="s">
        <v>34</v>
      </c>
      <c r="E240" s="925" t="str">
        <f>Translations!$B$363</f>
        <v>Beskrivning av den metod som används för att fastställa relevanta tillskrivningsbara utsläppsfaktorer enligt avsnitt 10.1.2 och 10.1.3 i bilaga VII till FAR.</v>
      </c>
      <c r="F240" s="925"/>
      <c r="G240" s="925"/>
      <c r="H240" s="925"/>
      <c r="I240" s="925"/>
      <c r="J240" s="925"/>
      <c r="K240" s="925"/>
      <c r="L240" s="925"/>
      <c r="M240" s="925"/>
      <c r="N240" s="926"/>
      <c r="V240" s="254"/>
      <c r="W240" s="253"/>
    </row>
    <row r="241" spans="1:23" ht="12.75" customHeight="1" x14ac:dyDescent="0.25">
      <c r="C241" s="318"/>
      <c r="D241" s="319"/>
      <c r="E241" s="936" t="str">
        <f>Translations!$B$364</f>
        <v>Detta bör omfatta emissionsfaktorn för alla sådana mätbara värmeflöden som anges ovan.</v>
      </c>
      <c r="F241" s="937"/>
      <c r="G241" s="937"/>
      <c r="H241" s="937"/>
      <c r="I241" s="937"/>
      <c r="J241" s="937"/>
      <c r="K241" s="937"/>
      <c r="L241" s="937"/>
      <c r="M241" s="937"/>
      <c r="N241" s="938"/>
      <c r="V241" s="254"/>
      <c r="W241" s="253"/>
    </row>
    <row r="242" spans="1:23" ht="12.75" customHeight="1" x14ac:dyDescent="0.25">
      <c r="C242" s="318"/>
      <c r="D242" s="319"/>
      <c r="E242" s="936" t="str">
        <f>Translations!$B$365</f>
        <v>Om värmen produceras från kraftvärme, var god ange hur alla parametrar i kapitel 8 i bilaga VII till FAR har fastställts.</v>
      </c>
      <c r="F242" s="937"/>
      <c r="G242" s="937"/>
      <c r="H242" s="937"/>
      <c r="I242" s="937"/>
      <c r="J242" s="937"/>
      <c r="K242" s="937"/>
      <c r="L242" s="937"/>
      <c r="M242" s="937"/>
      <c r="N242" s="938"/>
      <c r="V242" s="254"/>
      <c r="W242" s="253"/>
    </row>
    <row r="243" spans="1:23" ht="5.0999999999999996" customHeight="1" x14ac:dyDescent="0.25">
      <c r="C243" s="318"/>
      <c r="D243" s="319"/>
      <c r="E243" s="323"/>
      <c r="F243" s="213"/>
      <c r="G243" s="556"/>
      <c r="H243" s="556"/>
      <c r="I243" s="556"/>
      <c r="J243" s="556"/>
      <c r="K243" s="556"/>
      <c r="L243" s="556"/>
      <c r="M243" s="556"/>
      <c r="N243" s="557"/>
      <c r="W243" s="253"/>
    </row>
    <row r="244" spans="1:23" ht="12.75" customHeight="1" x14ac:dyDescent="0.25">
      <c r="C244" s="318"/>
      <c r="D244" s="322"/>
      <c r="E244" s="324"/>
      <c r="F244" s="932" t="str">
        <f>IF(I30&lt;&gt;"",HYPERLINK("#" &amp; Q244,EUConst_MsgDescription),"")</f>
        <v/>
      </c>
      <c r="G244" s="906"/>
      <c r="H244" s="906"/>
      <c r="I244" s="906"/>
      <c r="J244" s="906"/>
      <c r="K244" s="906"/>
      <c r="L244" s="906"/>
      <c r="M244" s="906"/>
      <c r="N244" s="907"/>
      <c r="P244" s="22" t="s">
        <v>175</v>
      </c>
      <c r="Q244" s="371" t="str">
        <f>"#"&amp;ADDRESS(ROW($C$10),COLUMN($C$10))</f>
        <v>#$C$10</v>
      </c>
      <c r="W244" s="253"/>
    </row>
    <row r="245" spans="1:23" ht="5.0999999999999996" customHeight="1" x14ac:dyDescent="0.25">
      <c r="C245" s="318"/>
      <c r="D245" s="322"/>
      <c r="E245" s="325"/>
      <c r="F245" s="933"/>
      <c r="G245" s="933"/>
      <c r="H245" s="933"/>
      <c r="I245" s="933"/>
      <c r="J245" s="933"/>
      <c r="K245" s="933"/>
      <c r="L245" s="933"/>
      <c r="M245" s="933"/>
      <c r="N245" s="934"/>
      <c r="W245" s="253"/>
    </row>
    <row r="246" spans="1:23" s="249" customFormat="1" ht="50.1" customHeight="1" x14ac:dyDescent="0.25">
      <c r="A246" s="254"/>
      <c r="B246" s="12"/>
      <c r="C246" s="318"/>
      <c r="D246" s="331"/>
      <c r="E246" s="332"/>
      <c r="F246" s="891"/>
      <c r="G246" s="892"/>
      <c r="H246" s="892"/>
      <c r="I246" s="892"/>
      <c r="J246" s="892"/>
      <c r="K246" s="892"/>
      <c r="L246" s="892"/>
      <c r="M246" s="892"/>
      <c r="N246" s="893"/>
      <c r="O246" s="36"/>
      <c r="P246" s="269"/>
      <c r="Q246" s="245"/>
      <c r="R246" s="254"/>
      <c r="S246" s="245"/>
      <c r="T246" s="245"/>
      <c r="U246" s="254"/>
      <c r="V246" s="254"/>
      <c r="W246" s="255" t="b">
        <f>W229</f>
        <v>0</v>
      </c>
    </row>
    <row r="247" spans="1:23" ht="5.0999999999999996" customHeight="1" x14ac:dyDescent="0.25">
      <c r="C247" s="318"/>
      <c r="D247" s="322"/>
      <c r="E247" s="319"/>
      <c r="F247" s="319"/>
      <c r="G247" s="319"/>
      <c r="H247" s="319"/>
      <c r="I247" s="319"/>
      <c r="J247" s="319"/>
      <c r="K247" s="319"/>
      <c r="L247" s="319"/>
      <c r="M247" s="319"/>
      <c r="N247" s="320"/>
      <c r="W247" s="253"/>
    </row>
    <row r="248" spans="1:23" ht="12.75" customHeight="1" x14ac:dyDescent="0.25">
      <c r="C248" s="318"/>
      <c r="D248" s="322"/>
      <c r="E248" s="324"/>
      <c r="F248" s="935" t="str">
        <f>Translations!$B$210</f>
        <v>Hänvisning till externa filer, i förekommande fall</v>
      </c>
      <c r="G248" s="935"/>
      <c r="H248" s="935"/>
      <c r="I248" s="935"/>
      <c r="J248" s="935"/>
      <c r="K248" s="845"/>
      <c r="L248" s="845"/>
      <c r="M248" s="845"/>
      <c r="N248" s="845"/>
      <c r="W248" s="255" t="b">
        <f>W246</f>
        <v>0</v>
      </c>
    </row>
    <row r="249" spans="1:23" ht="5.0999999999999996" customHeight="1" x14ac:dyDescent="0.25">
      <c r="C249" s="318"/>
      <c r="D249" s="319"/>
      <c r="E249" s="552"/>
      <c r="F249" s="552"/>
      <c r="G249" s="552"/>
      <c r="H249" s="552"/>
      <c r="I249" s="552"/>
      <c r="J249" s="552"/>
      <c r="K249" s="552"/>
      <c r="L249" s="552"/>
      <c r="M249" s="552"/>
      <c r="N249" s="553"/>
      <c r="R249" s="254"/>
      <c r="V249" s="254"/>
      <c r="W249" s="253"/>
    </row>
    <row r="250" spans="1:23" ht="12.75" customHeight="1" x14ac:dyDescent="0.25">
      <c r="C250" s="318"/>
      <c r="D250" s="322" t="s">
        <v>35</v>
      </c>
      <c r="E250" s="925" t="str">
        <f>Translations!$B$366</f>
        <v>Är mätbara värmeflöden som importeras från delanläggningar som producerar massa relevanta?</v>
      </c>
      <c r="F250" s="925"/>
      <c r="G250" s="925"/>
      <c r="H250" s="925"/>
      <c r="I250" s="925"/>
      <c r="J250" s="925"/>
      <c r="K250" s="925"/>
      <c r="L250" s="925"/>
      <c r="M250" s="931"/>
      <c r="N250" s="931"/>
      <c r="R250" s="254"/>
      <c r="V250" s="254"/>
      <c r="W250" s="255" t="b">
        <f>W248</f>
        <v>0</v>
      </c>
    </row>
    <row r="251" spans="1:23" ht="5.0999999999999996" customHeight="1" x14ac:dyDescent="0.25">
      <c r="C251" s="318"/>
      <c r="D251" s="319"/>
      <c r="E251" s="552"/>
      <c r="F251" s="552"/>
      <c r="G251" s="552"/>
      <c r="H251" s="552"/>
      <c r="I251" s="552"/>
      <c r="J251" s="552"/>
      <c r="K251" s="552"/>
      <c r="L251" s="552"/>
      <c r="M251" s="552"/>
      <c r="N251" s="553"/>
      <c r="R251" s="254"/>
      <c r="V251" s="254"/>
      <c r="W251" s="253"/>
    </row>
    <row r="252" spans="1:23" ht="12.75" customHeight="1" x14ac:dyDescent="0.25">
      <c r="C252" s="318"/>
      <c r="D252" s="319"/>
      <c r="E252" s="319"/>
      <c r="F252" s="923" t="str">
        <f>Translations!$B$257</f>
        <v>Beskrivning av den metod som används</v>
      </c>
      <c r="G252" s="923"/>
      <c r="H252" s="923"/>
      <c r="I252" s="923"/>
      <c r="J252" s="923"/>
      <c r="K252" s="923"/>
      <c r="L252" s="923"/>
      <c r="M252" s="923"/>
      <c r="N252" s="924"/>
      <c r="R252" s="254"/>
      <c r="V252" s="254"/>
      <c r="W252" s="253"/>
    </row>
    <row r="253" spans="1:23" ht="5.0999999999999996" customHeight="1" x14ac:dyDescent="0.25">
      <c r="C253" s="318"/>
      <c r="D253" s="319"/>
      <c r="E253" s="552"/>
      <c r="F253" s="552"/>
      <c r="G253" s="552"/>
      <c r="H253" s="552"/>
      <c r="I253" s="552"/>
      <c r="J253" s="552"/>
      <c r="K253" s="552"/>
      <c r="L253" s="552"/>
      <c r="M253" s="552"/>
      <c r="N253" s="553"/>
      <c r="R253" s="254"/>
      <c r="V253" s="254"/>
      <c r="W253" s="253"/>
    </row>
    <row r="254" spans="1:23" ht="12.75" customHeight="1" x14ac:dyDescent="0.25">
      <c r="C254" s="318"/>
      <c r="D254" s="322"/>
      <c r="E254" s="324"/>
      <c r="F254" s="932" t="str">
        <f>IF(I30&lt;&gt;"",HYPERLINK("#" &amp; Q254,EUConst_MsgDescription),"")</f>
        <v/>
      </c>
      <c r="G254" s="906"/>
      <c r="H254" s="906"/>
      <c r="I254" s="906"/>
      <c r="J254" s="906"/>
      <c r="K254" s="906"/>
      <c r="L254" s="906"/>
      <c r="M254" s="906"/>
      <c r="N254" s="907"/>
      <c r="P254" s="22" t="s">
        <v>175</v>
      </c>
      <c r="Q254" s="371" t="str">
        <f>"#"&amp;ADDRESS(ROW($C$10),COLUMN($C$10))</f>
        <v>#$C$10</v>
      </c>
      <c r="W254" s="253"/>
    </row>
    <row r="255" spans="1:23" ht="5.0999999999999996" customHeight="1" x14ac:dyDescent="0.25">
      <c r="C255" s="318"/>
      <c r="D255" s="322"/>
      <c r="E255" s="325"/>
      <c r="F255" s="933"/>
      <c r="G255" s="933"/>
      <c r="H255" s="933"/>
      <c r="I255" s="933"/>
      <c r="J255" s="933"/>
      <c r="K255" s="933"/>
      <c r="L255" s="933"/>
      <c r="M255" s="933"/>
      <c r="N255" s="934"/>
      <c r="W255" s="253"/>
    </row>
    <row r="256" spans="1:23" ht="50.1" customHeight="1" thickBot="1" x14ac:dyDescent="0.3">
      <c r="C256" s="318"/>
      <c r="D256" s="319"/>
      <c r="E256" s="319"/>
      <c r="F256" s="891"/>
      <c r="G256" s="892"/>
      <c r="H256" s="892"/>
      <c r="I256" s="892"/>
      <c r="J256" s="892"/>
      <c r="K256" s="892"/>
      <c r="L256" s="892"/>
      <c r="M256" s="892"/>
      <c r="N256" s="893"/>
      <c r="R256" s="254"/>
      <c r="V256" s="254"/>
      <c r="W256" s="270" t="b">
        <f>OR(W250,AND(M250&lt;&gt;"",M250=FALSE))</f>
        <v>0</v>
      </c>
    </row>
    <row r="257" spans="2:23" ht="5.0999999999999996" customHeight="1" x14ac:dyDescent="0.25">
      <c r="C257" s="318"/>
      <c r="D257" s="322"/>
      <c r="E257" s="319"/>
      <c r="F257" s="319"/>
      <c r="G257" s="319"/>
      <c r="H257" s="319"/>
      <c r="I257" s="319"/>
      <c r="J257" s="319"/>
      <c r="K257" s="319"/>
      <c r="L257" s="319"/>
      <c r="M257" s="319"/>
      <c r="N257" s="320"/>
    </row>
    <row r="258" spans="2:23" ht="5.0999999999999996" customHeight="1" x14ac:dyDescent="0.25">
      <c r="B258" s="244"/>
      <c r="C258" s="315"/>
      <c r="D258" s="328"/>
      <c r="E258" s="316"/>
      <c r="F258" s="316"/>
      <c r="G258" s="316"/>
      <c r="H258" s="316"/>
      <c r="I258" s="316"/>
      <c r="J258" s="316"/>
      <c r="K258" s="316"/>
      <c r="L258" s="316"/>
      <c r="M258" s="316"/>
      <c r="N258" s="317"/>
    </row>
    <row r="259" spans="2:23" ht="12.75" customHeight="1" x14ac:dyDescent="0.25">
      <c r="B259" s="244"/>
      <c r="C259" s="318"/>
      <c r="D259" s="321" t="s">
        <v>331</v>
      </c>
      <c r="E259" s="962" t="str">
        <f>Translations!$B$367</f>
        <v>Delanläggningens restgasbalans</v>
      </c>
      <c r="F259" s="962"/>
      <c r="G259" s="962"/>
      <c r="H259" s="962"/>
      <c r="I259" s="962"/>
      <c r="J259" s="962"/>
      <c r="K259" s="962"/>
      <c r="L259" s="962"/>
      <c r="M259" s="962"/>
      <c r="N259" s="963"/>
    </row>
    <row r="260" spans="2:23" ht="12.75" customHeight="1" x14ac:dyDescent="0.25">
      <c r="B260" s="244"/>
      <c r="C260" s="318"/>
      <c r="D260" s="319"/>
      <c r="E260" s="964" t="str">
        <f>Translations!$B$368</f>
        <v>För det särskilda syftet med datainsamling i enlighet med NIMs, bör detta avsnitt innefatta alla uppgifter som ges i avsnitt F.l i mallen för insamling av referensdata.</v>
      </c>
      <c r="F260" s="965"/>
      <c r="G260" s="965"/>
      <c r="H260" s="965"/>
      <c r="I260" s="965"/>
      <c r="J260" s="965"/>
      <c r="K260" s="965"/>
      <c r="L260" s="965"/>
      <c r="M260" s="965"/>
      <c r="N260" s="966"/>
    </row>
    <row r="261" spans="2:23" ht="12.75" customHeight="1" x14ac:dyDescent="0.25">
      <c r="B261" s="244"/>
      <c r="C261" s="318"/>
      <c r="D261" s="319"/>
      <c r="E261" s="936" t="str">
        <f>Translations!$B$369</f>
        <v>Tillskrivna utsläpp ska innefatta eventuell import eller export av restgaser enligt avsnitt 10.1.5 i bilaga VII till FAR.</v>
      </c>
      <c r="F261" s="937"/>
      <c r="G261" s="937"/>
      <c r="H261" s="937"/>
      <c r="I261" s="937"/>
      <c r="J261" s="937"/>
      <c r="K261" s="937"/>
      <c r="L261" s="937"/>
      <c r="M261" s="937"/>
      <c r="N261" s="938"/>
    </row>
    <row r="262" spans="2:23" ht="12.75" customHeight="1" x14ac:dyDescent="0.25">
      <c r="B262" s="244"/>
      <c r="C262" s="318"/>
      <c r="D262" s="322" t="s">
        <v>31</v>
      </c>
      <c r="E262" s="925" t="str">
        <f>Translations!$B$370</f>
        <v>Är restgaser relevanta för delanläggningen?</v>
      </c>
      <c r="F262" s="925"/>
      <c r="G262" s="925"/>
      <c r="H262" s="925"/>
      <c r="I262" s="925"/>
      <c r="J262" s="925"/>
      <c r="K262" s="925"/>
      <c r="L262" s="925"/>
      <c r="M262" s="931"/>
      <c r="N262" s="931"/>
    </row>
    <row r="263" spans="2:23" ht="12.75" customHeight="1" x14ac:dyDescent="0.25">
      <c r="B263" s="244"/>
      <c r="C263" s="318"/>
      <c r="D263" s="322"/>
      <c r="E263" s="319"/>
      <c r="F263" s="319"/>
      <c r="G263" s="319"/>
      <c r="H263" s="319"/>
      <c r="I263" s="319"/>
      <c r="J263" s="866" t="str">
        <f>IF(I30="","",IF(AND(M262&lt;&gt;"",M262=FALSE),HYPERLINK(Q263,EUconst_MsgGoOn),""))</f>
        <v/>
      </c>
      <c r="K263" s="867"/>
      <c r="L263" s="867"/>
      <c r="M263" s="867"/>
      <c r="N263" s="868"/>
      <c r="P263" s="22" t="s">
        <v>175</v>
      </c>
      <c r="Q263" s="371" t="str">
        <f>"#JUMP_F"&amp;P30+1</f>
        <v>#JUMP_F2</v>
      </c>
    </row>
    <row r="264" spans="2:23" ht="5.0999999999999996" customHeight="1" x14ac:dyDescent="0.25">
      <c r="B264" s="244"/>
      <c r="C264" s="318"/>
      <c r="D264" s="322"/>
      <c r="E264" s="319"/>
      <c r="F264" s="319"/>
      <c r="G264" s="319"/>
      <c r="H264" s="319"/>
      <c r="I264" s="319"/>
      <c r="J264" s="319"/>
      <c r="K264" s="319"/>
      <c r="L264" s="319"/>
      <c r="M264" s="319"/>
      <c r="N264" s="320"/>
    </row>
    <row r="265" spans="2:23" ht="12.75" customHeight="1" x14ac:dyDescent="0.25">
      <c r="B265" s="244"/>
      <c r="C265" s="318"/>
      <c r="D265" s="322" t="s">
        <v>32</v>
      </c>
      <c r="E265" s="925" t="str">
        <f>Translations!$B$249</f>
        <v>Information om tillämpad metod</v>
      </c>
      <c r="F265" s="925"/>
      <c r="G265" s="925"/>
      <c r="H265" s="925"/>
      <c r="I265" s="925"/>
      <c r="J265" s="925"/>
      <c r="K265" s="925"/>
      <c r="L265" s="925"/>
      <c r="M265" s="925"/>
      <c r="N265" s="926"/>
    </row>
    <row r="266" spans="2:23" ht="25.5" customHeight="1" x14ac:dyDescent="0.25">
      <c r="B266" s="244"/>
      <c r="C266" s="318"/>
      <c r="D266" s="322"/>
      <c r="E266" s="936" t="str">
        <f>Translations!$B$371</f>
        <v>Var god välj nedan för varje typ av restgas som produceras och förbrukas (inklusive för säkerhetsfackling), facklade restgaser (förutom säkerhetsfackling) samt restgaser som importeras och exporteras:</v>
      </c>
      <c r="F266" s="937"/>
      <c r="G266" s="937"/>
      <c r="H266" s="937"/>
      <c r="I266" s="937"/>
      <c r="J266" s="937"/>
      <c r="K266" s="937"/>
      <c r="L266" s="937"/>
      <c r="M266" s="937"/>
      <c r="N266" s="938"/>
    </row>
    <row r="267" spans="2:23" ht="12.75" customHeight="1" x14ac:dyDescent="0.25">
      <c r="B267" s="244"/>
      <c r="C267" s="318"/>
      <c r="D267" s="322"/>
      <c r="E267" s="323" t="s">
        <v>139</v>
      </c>
      <c r="F267" s="936" t="str">
        <f>Translations!$B$372</f>
        <v>Den datakälla som används för att kvantifiera mängder av restgaser i enlighet med avsnitt 4.4 i bilaga VII till FAR.</v>
      </c>
      <c r="G267" s="990"/>
      <c r="H267" s="990"/>
      <c r="I267" s="990"/>
      <c r="J267" s="990"/>
      <c r="K267" s="990"/>
      <c r="L267" s="990"/>
      <c r="M267" s="990"/>
      <c r="N267" s="991"/>
    </row>
    <row r="268" spans="2:23" ht="12.75" customHeight="1" x14ac:dyDescent="0.25">
      <c r="B268" s="244"/>
      <c r="C268" s="318"/>
      <c r="D268" s="322"/>
      <c r="E268" s="323" t="s">
        <v>139</v>
      </c>
      <c r="F268" s="936" t="str">
        <f>Translations!$B$373</f>
        <v>Den metod som används för att fastställa energiinnehåll och emissionsfaktor enligt avsnitt 4.6 i bilaga VII till FAR.</v>
      </c>
      <c r="G268" s="990"/>
      <c r="H268" s="990"/>
      <c r="I268" s="990"/>
      <c r="J268" s="990"/>
      <c r="K268" s="990"/>
      <c r="L268" s="990"/>
      <c r="M268" s="990"/>
      <c r="N268" s="991"/>
    </row>
    <row r="269" spans="2:23" ht="25.5" customHeight="1" x14ac:dyDescent="0.25">
      <c r="B269" s="244"/>
      <c r="C269" s="318"/>
      <c r="D269" s="322"/>
      <c r="E269" s="323"/>
      <c r="F269" s="936" t="str">
        <f>Translations!$B$253</f>
        <v>Eftersom mer än en av datakällorna kan vara relevanta kan högst tre källor anges enligt mallen. Om ännu fler datakällor är relevanta, var god ange de tre viktigaste källorna och beskriv metoden närmare nedan.</v>
      </c>
      <c r="G269" s="990"/>
      <c r="H269" s="990"/>
      <c r="I269" s="990"/>
      <c r="J269" s="990"/>
      <c r="K269" s="990"/>
      <c r="L269" s="990"/>
      <c r="M269" s="990"/>
      <c r="N269" s="991"/>
    </row>
    <row r="270" spans="2:23" ht="25.5" customHeight="1" thickBot="1" x14ac:dyDescent="0.3">
      <c r="B270" s="244"/>
      <c r="C270" s="318"/>
      <c r="D270" s="319"/>
      <c r="E270" s="319"/>
      <c r="F270" s="336"/>
      <c r="G270" s="319"/>
      <c r="H270" s="319"/>
      <c r="I270" s="927" t="str">
        <f>Translations!$B$254</f>
        <v>Datakälla</v>
      </c>
      <c r="J270" s="927"/>
      <c r="K270" s="927" t="str">
        <f>Translations!$B$255</f>
        <v>Andra datakällor 
(i förekommande fall)</v>
      </c>
      <c r="L270" s="927"/>
      <c r="M270" s="927" t="str">
        <f>Translations!$B$255</f>
        <v>Andra datakällor 
(i förekommande fall)</v>
      </c>
      <c r="N270" s="927"/>
      <c r="W270" s="245" t="s">
        <v>168</v>
      </c>
    </row>
    <row r="271" spans="2:23" ht="12.75" customHeight="1" x14ac:dyDescent="0.25">
      <c r="B271" s="244"/>
      <c r="C271" s="318"/>
      <c r="D271" s="322"/>
      <c r="E271" s="324" t="s">
        <v>310</v>
      </c>
      <c r="F271" s="912" t="str">
        <f>Translations!$B$374</f>
        <v>Producerade restgaser</v>
      </c>
      <c r="G271" s="912"/>
      <c r="H271" s="913"/>
      <c r="I271" s="903"/>
      <c r="J271" s="904"/>
      <c r="K271" s="898"/>
      <c r="L271" s="902"/>
      <c r="M271" s="898"/>
      <c r="N271" s="899"/>
      <c r="W271" s="251" t="b">
        <f>AND(M262&lt;&gt;"",M262=FALSE)</f>
        <v>0</v>
      </c>
    </row>
    <row r="272" spans="2:23" ht="12.75" customHeight="1" x14ac:dyDescent="0.25">
      <c r="B272" s="244"/>
      <c r="C272" s="318"/>
      <c r="D272" s="322"/>
      <c r="E272" s="324" t="s">
        <v>311</v>
      </c>
      <c r="F272" s="914" t="str">
        <f>Translations!$B$256</f>
        <v>Energiinnehåll</v>
      </c>
      <c r="G272" s="914"/>
      <c r="H272" s="915"/>
      <c r="I272" s="916"/>
      <c r="J272" s="917"/>
      <c r="K272" s="918"/>
      <c r="L272" s="919"/>
      <c r="M272" s="918"/>
      <c r="N272" s="920"/>
      <c r="W272" s="252" t="b">
        <f>W271</f>
        <v>0</v>
      </c>
    </row>
    <row r="273" spans="2:23" ht="12.75" customHeight="1" x14ac:dyDescent="0.25">
      <c r="B273" s="244"/>
      <c r="C273" s="318"/>
      <c r="D273" s="322"/>
      <c r="E273" s="324" t="s">
        <v>312</v>
      </c>
      <c r="F273" s="921" t="str">
        <f>Translations!$B$375</f>
        <v>Emissionsfaktor</v>
      </c>
      <c r="G273" s="921"/>
      <c r="H273" s="922"/>
      <c r="I273" s="879"/>
      <c r="J273" s="880"/>
      <c r="K273" s="881"/>
      <c r="L273" s="882"/>
      <c r="M273" s="881"/>
      <c r="N273" s="883"/>
      <c r="W273" s="252" t="b">
        <f>W272</f>
        <v>0</v>
      </c>
    </row>
    <row r="274" spans="2:23" ht="12.75" customHeight="1" x14ac:dyDescent="0.25">
      <c r="B274" s="244"/>
      <c r="C274" s="318"/>
      <c r="D274" s="322"/>
      <c r="E274" s="324" t="s">
        <v>313</v>
      </c>
      <c r="F274" s="912" t="str">
        <f>Translations!$B$376</f>
        <v>Förbrukade restgaser</v>
      </c>
      <c r="G274" s="912"/>
      <c r="H274" s="913"/>
      <c r="I274" s="903"/>
      <c r="J274" s="904"/>
      <c r="K274" s="898"/>
      <c r="L274" s="902"/>
      <c r="M274" s="898"/>
      <c r="N274" s="899"/>
      <c r="W274" s="252" t="b">
        <f t="shared" ref="W274:W285" si="0">W273</f>
        <v>0</v>
      </c>
    </row>
    <row r="275" spans="2:23" ht="12.75" customHeight="1" x14ac:dyDescent="0.25">
      <c r="B275" s="244"/>
      <c r="C275" s="318"/>
      <c r="D275" s="322"/>
      <c r="E275" s="324" t="s">
        <v>314</v>
      </c>
      <c r="F275" s="914" t="str">
        <f>Translations!$B$256</f>
        <v>Energiinnehåll</v>
      </c>
      <c r="G275" s="914"/>
      <c r="H275" s="915"/>
      <c r="I275" s="916"/>
      <c r="J275" s="917"/>
      <c r="K275" s="918"/>
      <c r="L275" s="919"/>
      <c r="M275" s="918"/>
      <c r="N275" s="920"/>
      <c r="W275" s="252" t="b">
        <f t="shared" si="0"/>
        <v>0</v>
      </c>
    </row>
    <row r="276" spans="2:23" ht="12.75" customHeight="1" x14ac:dyDescent="0.25">
      <c r="B276" s="244"/>
      <c r="C276" s="318"/>
      <c r="D276" s="322"/>
      <c r="E276" s="324" t="s">
        <v>315</v>
      </c>
      <c r="F276" s="921" t="str">
        <f>Translations!$B$375</f>
        <v>Emissionsfaktor</v>
      </c>
      <c r="G276" s="921"/>
      <c r="H276" s="922"/>
      <c r="I276" s="879"/>
      <c r="J276" s="880"/>
      <c r="K276" s="881"/>
      <c r="L276" s="882"/>
      <c r="M276" s="881"/>
      <c r="N276" s="883"/>
      <c r="W276" s="252" t="b">
        <f t="shared" si="0"/>
        <v>0</v>
      </c>
    </row>
    <row r="277" spans="2:23" ht="12.75" customHeight="1" x14ac:dyDescent="0.25">
      <c r="B277" s="244"/>
      <c r="C277" s="318"/>
      <c r="D277" s="322"/>
      <c r="E277" s="324" t="s">
        <v>316</v>
      </c>
      <c r="F277" s="912" t="str">
        <f>Translations!$B$377</f>
        <v>Facklade restgaser (inte säkerhetsfackling)</v>
      </c>
      <c r="G277" s="912"/>
      <c r="H277" s="913"/>
      <c r="I277" s="903"/>
      <c r="J277" s="904"/>
      <c r="K277" s="898"/>
      <c r="L277" s="902"/>
      <c r="M277" s="898"/>
      <c r="N277" s="899"/>
      <c r="W277" s="252" t="b">
        <f t="shared" si="0"/>
        <v>0</v>
      </c>
    </row>
    <row r="278" spans="2:23" ht="12.75" customHeight="1" x14ac:dyDescent="0.25">
      <c r="B278" s="244"/>
      <c r="C278" s="318"/>
      <c r="D278" s="322"/>
      <c r="E278" s="324" t="s">
        <v>317</v>
      </c>
      <c r="F278" s="914" t="str">
        <f>Translations!$B$256</f>
        <v>Energiinnehåll</v>
      </c>
      <c r="G278" s="914"/>
      <c r="H278" s="915"/>
      <c r="I278" s="916"/>
      <c r="J278" s="917"/>
      <c r="K278" s="918"/>
      <c r="L278" s="919"/>
      <c r="M278" s="918"/>
      <c r="N278" s="920"/>
      <c r="W278" s="252" t="b">
        <f t="shared" si="0"/>
        <v>0</v>
      </c>
    </row>
    <row r="279" spans="2:23" ht="12.75" customHeight="1" x14ac:dyDescent="0.25">
      <c r="B279" s="244"/>
      <c r="C279" s="318"/>
      <c r="D279" s="322"/>
      <c r="E279" s="324" t="s">
        <v>318</v>
      </c>
      <c r="F279" s="921" t="str">
        <f>Translations!$B$375</f>
        <v>Emissionsfaktor</v>
      </c>
      <c r="G279" s="921"/>
      <c r="H279" s="922"/>
      <c r="I279" s="879"/>
      <c r="J279" s="880"/>
      <c r="K279" s="881"/>
      <c r="L279" s="882"/>
      <c r="M279" s="881"/>
      <c r="N279" s="883"/>
      <c r="W279" s="252" t="b">
        <f t="shared" si="0"/>
        <v>0</v>
      </c>
    </row>
    <row r="280" spans="2:23" ht="12.75" customHeight="1" x14ac:dyDescent="0.25">
      <c r="B280" s="244"/>
      <c r="C280" s="318"/>
      <c r="D280" s="322"/>
      <c r="E280" s="324" t="s">
        <v>319</v>
      </c>
      <c r="F280" s="912" t="str">
        <f>Translations!$B$378</f>
        <v>Importerade restgaser</v>
      </c>
      <c r="G280" s="912"/>
      <c r="H280" s="913"/>
      <c r="I280" s="903"/>
      <c r="J280" s="904"/>
      <c r="K280" s="898"/>
      <c r="L280" s="902"/>
      <c r="M280" s="898"/>
      <c r="N280" s="899"/>
      <c r="W280" s="252" t="b">
        <f t="shared" si="0"/>
        <v>0</v>
      </c>
    </row>
    <row r="281" spans="2:23" ht="12.75" customHeight="1" x14ac:dyDescent="0.25">
      <c r="B281" s="244"/>
      <c r="C281" s="318"/>
      <c r="D281" s="322"/>
      <c r="E281" s="324" t="s">
        <v>320</v>
      </c>
      <c r="F281" s="914" t="str">
        <f>Translations!$B$256</f>
        <v>Energiinnehåll</v>
      </c>
      <c r="G281" s="914"/>
      <c r="H281" s="915"/>
      <c r="I281" s="916"/>
      <c r="J281" s="917"/>
      <c r="K281" s="918"/>
      <c r="L281" s="919"/>
      <c r="M281" s="918"/>
      <c r="N281" s="920"/>
      <c r="W281" s="252" t="b">
        <f t="shared" si="0"/>
        <v>0</v>
      </c>
    </row>
    <row r="282" spans="2:23" ht="12.75" customHeight="1" x14ac:dyDescent="0.25">
      <c r="B282" s="244"/>
      <c r="C282" s="318"/>
      <c r="D282" s="322"/>
      <c r="E282" s="324" t="s">
        <v>321</v>
      </c>
      <c r="F282" s="921" t="str">
        <f>Translations!$B$375</f>
        <v>Emissionsfaktor</v>
      </c>
      <c r="G282" s="921"/>
      <c r="H282" s="922"/>
      <c r="I282" s="879"/>
      <c r="J282" s="880"/>
      <c r="K282" s="881"/>
      <c r="L282" s="882"/>
      <c r="M282" s="881"/>
      <c r="N282" s="883"/>
      <c r="W282" s="252" t="b">
        <f t="shared" si="0"/>
        <v>0</v>
      </c>
    </row>
    <row r="283" spans="2:23" ht="12.75" customHeight="1" x14ac:dyDescent="0.25">
      <c r="B283" s="244"/>
      <c r="C283" s="318"/>
      <c r="D283" s="322"/>
      <c r="E283" s="324" t="s">
        <v>322</v>
      </c>
      <c r="F283" s="912" t="str">
        <f>Translations!$B$379</f>
        <v>Exporterade restgaser</v>
      </c>
      <c r="G283" s="912"/>
      <c r="H283" s="913"/>
      <c r="I283" s="903"/>
      <c r="J283" s="904"/>
      <c r="K283" s="898"/>
      <c r="L283" s="902"/>
      <c r="M283" s="898"/>
      <c r="N283" s="899"/>
      <c r="W283" s="252" t="b">
        <f t="shared" si="0"/>
        <v>0</v>
      </c>
    </row>
    <row r="284" spans="2:23" ht="12.75" customHeight="1" x14ac:dyDescent="0.25">
      <c r="B284" s="244"/>
      <c r="C284" s="318"/>
      <c r="D284" s="322"/>
      <c r="E284" s="324" t="s">
        <v>323</v>
      </c>
      <c r="F284" s="914" t="str">
        <f>Translations!$B$256</f>
        <v>Energiinnehåll</v>
      </c>
      <c r="G284" s="914"/>
      <c r="H284" s="915"/>
      <c r="I284" s="916"/>
      <c r="J284" s="917"/>
      <c r="K284" s="918"/>
      <c r="L284" s="919"/>
      <c r="M284" s="918"/>
      <c r="N284" s="920"/>
      <c r="W284" s="252" t="b">
        <f t="shared" si="0"/>
        <v>0</v>
      </c>
    </row>
    <row r="285" spans="2:23" ht="12.75" customHeight="1" x14ac:dyDescent="0.25">
      <c r="B285" s="244"/>
      <c r="C285" s="318"/>
      <c r="D285" s="322"/>
      <c r="E285" s="324" t="s">
        <v>324</v>
      </c>
      <c r="F285" s="921" t="str">
        <f>Translations!$B$375</f>
        <v>Emissionsfaktor</v>
      </c>
      <c r="G285" s="921"/>
      <c r="H285" s="922"/>
      <c r="I285" s="879"/>
      <c r="J285" s="880"/>
      <c r="K285" s="881"/>
      <c r="L285" s="882"/>
      <c r="M285" s="881"/>
      <c r="N285" s="883"/>
      <c r="W285" s="252" t="b">
        <f t="shared" si="0"/>
        <v>0</v>
      </c>
    </row>
    <row r="286" spans="2:23" ht="5.0999999999999996" customHeight="1" x14ac:dyDescent="0.25">
      <c r="B286" s="244"/>
      <c r="C286" s="318"/>
      <c r="D286" s="322"/>
      <c r="E286" s="319"/>
      <c r="F286" s="319"/>
      <c r="G286" s="319"/>
      <c r="H286" s="319"/>
      <c r="I286" s="319"/>
      <c r="J286" s="319"/>
      <c r="K286" s="319"/>
      <c r="L286" s="319"/>
      <c r="M286" s="319"/>
      <c r="N286" s="320"/>
      <c r="W286" s="267"/>
    </row>
    <row r="287" spans="2:23" ht="12.75" customHeight="1" x14ac:dyDescent="0.25">
      <c r="B287" s="244"/>
      <c r="C287" s="318"/>
      <c r="D287" s="322"/>
      <c r="E287" s="324" t="s">
        <v>325</v>
      </c>
      <c r="F287" s="923" t="str">
        <f>Translations!$B$257</f>
        <v>Beskrivning av den metod som används</v>
      </c>
      <c r="G287" s="923"/>
      <c r="H287" s="923"/>
      <c r="I287" s="923"/>
      <c r="J287" s="923"/>
      <c r="K287" s="923"/>
      <c r="L287" s="923"/>
      <c r="M287" s="923"/>
      <c r="N287" s="924"/>
      <c r="W287" s="253"/>
    </row>
    <row r="288" spans="2:23" ht="12.75" customHeight="1" x14ac:dyDescent="0.25">
      <c r="B288" s="244"/>
      <c r="C288" s="318"/>
      <c r="D288" s="322"/>
      <c r="E288" s="325"/>
      <c r="F288" s="877" t="str">
        <f>Translations!$B$380</f>
        <v>Detta bör innefatta information om alla de restgastyper som anges ovan.</v>
      </c>
      <c r="G288" s="877"/>
      <c r="H288" s="877"/>
      <c r="I288" s="877"/>
      <c r="J288" s="877"/>
      <c r="K288" s="877"/>
      <c r="L288" s="877"/>
      <c r="M288" s="877"/>
      <c r="N288" s="993"/>
      <c r="W288" s="271"/>
    </row>
    <row r="289" spans="2:23" ht="12.75" customHeight="1" x14ac:dyDescent="0.25">
      <c r="B289" s="244"/>
      <c r="C289" s="318"/>
      <c r="D289" s="322"/>
      <c r="E289" s="325"/>
      <c r="F289" s="877" t="str">
        <f>Translations!$B$381</f>
        <v>Om fackling är relevant för din anläggning, var god förklara hur det klassificerades som ”säkerhetsfackling” och annan fackling.</v>
      </c>
      <c r="G289" s="877"/>
      <c r="H289" s="877"/>
      <c r="I289" s="877"/>
      <c r="J289" s="877"/>
      <c r="K289" s="877"/>
      <c r="L289" s="877"/>
      <c r="M289" s="877"/>
      <c r="N289" s="993"/>
      <c r="W289" s="253"/>
    </row>
    <row r="290" spans="2:23" ht="5.0999999999999996" customHeight="1" x14ac:dyDescent="0.25">
      <c r="C290" s="318"/>
      <c r="D290" s="319"/>
      <c r="E290" s="323"/>
      <c r="F290" s="333"/>
      <c r="G290" s="334"/>
      <c r="H290" s="334"/>
      <c r="I290" s="334"/>
      <c r="J290" s="334"/>
      <c r="K290" s="334"/>
      <c r="L290" s="334"/>
      <c r="M290" s="334"/>
      <c r="N290" s="335"/>
      <c r="W290" s="253"/>
    </row>
    <row r="291" spans="2:23" ht="12.75" customHeight="1" x14ac:dyDescent="0.25">
      <c r="C291" s="318"/>
      <c r="D291" s="322"/>
      <c r="E291" s="324"/>
      <c r="F291" s="932" t="str">
        <f>IF(I30&lt;&gt;"",HYPERLINK("#" &amp; Q291,EUConst_MsgDescription),"")</f>
        <v/>
      </c>
      <c r="G291" s="906"/>
      <c r="H291" s="906"/>
      <c r="I291" s="906"/>
      <c r="J291" s="906"/>
      <c r="K291" s="906"/>
      <c r="L291" s="906"/>
      <c r="M291" s="906"/>
      <c r="N291" s="907"/>
      <c r="P291" s="22" t="s">
        <v>175</v>
      </c>
      <c r="Q291" s="371" t="str">
        <f>"#"&amp;ADDRESS(ROW($C$10),COLUMN($C$10))</f>
        <v>#$C$10</v>
      </c>
      <c r="W291" s="253"/>
    </row>
    <row r="292" spans="2:23" ht="5.0999999999999996" customHeight="1" x14ac:dyDescent="0.25">
      <c r="C292" s="318"/>
      <c r="D292" s="322"/>
      <c r="E292" s="325"/>
      <c r="F292" s="933"/>
      <c r="G292" s="933"/>
      <c r="H292" s="933"/>
      <c r="I292" s="933"/>
      <c r="J292" s="933"/>
      <c r="K292" s="933"/>
      <c r="L292" s="933"/>
      <c r="M292" s="933"/>
      <c r="N292" s="934"/>
      <c r="W292" s="253"/>
    </row>
    <row r="293" spans="2:23" ht="50.1" customHeight="1" x14ac:dyDescent="0.25">
      <c r="C293" s="318"/>
      <c r="D293" s="325"/>
      <c r="E293" s="325"/>
      <c r="F293" s="891"/>
      <c r="G293" s="892"/>
      <c r="H293" s="892"/>
      <c r="I293" s="892"/>
      <c r="J293" s="892"/>
      <c r="K293" s="892"/>
      <c r="L293" s="892"/>
      <c r="M293" s="892"/>
      <c r="N293" s="893"/>
      <c r="W293" s="252" t="b">
        <f>W273</f>
        <v>0</v>
      </c>
    </row>
    <row r="294" spans="2:23" ht="5.0999999999999996" customHeight="1" x14ac:dyDescent="0.25">
      <c r="C294" s="318"/>
      <c r="D294" s="322"/>
      <c r="E294" s="319"/>
      <c r="F294" s="319"/>
      <c r="G294" s="319"/>
      <c r="H294" s="319"/>
      <c r="I294" s="319"/>
      <c r="J294" s="319"/>
      <c r="K294" s="319"/>
      <c r="L294" s="319"/>
      <c r="M294" s="319"/>
      <c r="N294" s="320"/>
      <c r="W294" s="252"/>
    </row>
    <row r="295" spans="2:23" ht="12.75" customHeight="1" x14ac:dyDescent="0.25">
      <c r="C295" s="318"/>
      <c r="D295" s="322"/>
      <c r="E295" s="324"/>
      <c r="F295" s="935" t="str">
        <f>Translations!$B$210</f>
        <v>Hänvisning till externa filer, i förekommande fall</v>
      </c>
      <c r="G295" s="935"/>
      <c r="H295" s="935"/>
      <c r="I295" s="935"/>
      <c r="J295" s="935"/>
      <c r="K295" s="845"/>
      <c r="L295" s="845"/>
      <c r="M295" s="845"/>
      <c r="N295" s="845"/>
      <c r="W295" s="252" t="b">
        <f>W293</f>
        <v>0</v>
      </c>
    </row>
    <row r="296" spans="2:23" ht="5.0999999999999996" customHeight="1" x14ac:dyDescent="0.25">
      <c r="C296" s="318"/>
      <c r="D296" s="322"/>
      <c r="E296" s="319"/>
      <c r="F296" s="319"/>
      <c r="G296" s="319"/>
      <c r="H296" s="319"/>
      <c r="I296" s="319"/>
      <c r="J296" s="319"/>
      <c r="K296" s="319"/>
      <c r="L296" s="319"/>
      <c r="M296" s="319"/>
      <c r="N296" s="320"/>
      <c r="W296" s="271"/>
    </row>
    <row r="297" spans="2:23" ht="12.75" customHeight="1" x14ac:dyDescent="0.25">
      <c r="C297" s="318"/>
      <c r="D297" s="322" t="s">
        <v>33</v>
      </c>
      <c r="E297" s="951" t="str">
        <f>Translations!$B$258</f>
        <v>Har den hierarkiska ordningen följts?</v>
      </c>
      <c r="F297" s="951"/>
      <c r="G297" s="951"/>
      <c r="H297" s="952"/>
      <c r="I297" s="260"/>
      <c r="J297" s="330" t="str">
        <f>Translations!$B$259</f>
        <v>Om inte, varför?</v>
      </c>
      <c r="K297" s="871"/>
      <c r="L297" s="872"/>
      <c r="M297" s="872"/>
      <c r="N297" s="886"/>
      <c r="V297" s="272" t="b">
        <f>W295</f>
        <v>0</v>
      </c>
      <c r="W297" s="258" t="b">
        <f>OR(W293,AND(I297&lt;&gt;"",I297=TRUE))</f>
        <v>0</v>
      </c>
    </row>
    <row r="298" spans="2:23" ht="25.5" customHeight="1" x14ac:dyDescent="0.25">
      <c r="C298" s="318"/>
      <c r="D298" s="319"/>
      <c r="E298" s="936"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298" s="937"/>
      <c r="G298" s="937"/>
      <c r="H298" s="937"/>
      <c r="I298" s="937"/>
      <c r="J298" s="937"/>
      <c r="K298" s="937"/>
      <c r="L298" s="937"/>
      <c r="M298" s="937"/>
      <c r="N298" s="938"/>
      <c r="W298" s="267"/>
    </row>
    <row r="299" spans="2:23" ht="12.75" customHeight="1" x14ac:dyDescent="0.25">
      <c r="C299" s="318"/>
      <c r="D299" s="322"/>
      <c r="E299" s="323" t="s">
        <v>139</v>
      </c>
      <c r="F299" s="936" t="str">
        <f>Translations!$B$261</f>
        <v>Osäkerhetsbedömning: andra datakällor leder till mindre osäkerhet på grundval av den förenklade osäkerhetsbedömning som avses i artikel 7.2 i FAR.</v>
      </c>
      <c r="G299" s="990"/>
      <c r="H299" s="990"/>
      <c r="I299" s="990"/>
      <c r="J299" s="990"/>
      <c r="K299" s="990"/>
      <c r="L299" s="990"/>
      <c r="M299" s="990"/>
      <c r="N299" s="991"/>
      <c r="W299" s="253"/>
    </row>
    <row r="300" spans="2:23" ht="12.75" customHeight="1" x14ac:dyDescent="0.25">
      <c r="C300" s="318"/>
      <c r="D300" s="322"/>
      <c r="E300" s="323" t="s">
        <v>139</v>
      </c>
      <c r="F300" s="936" t="str">
        <f>Translations!$B$262</f>
        <v>Teknisk ogenomförbarhet det är tekniskt ogenomförbart att använda sig av bättre datakällor.</v>
      </c>
      <c r="G300" s="990"/>
      <c r="H300" s="990"/>
      <c r="I300" s="990"/>
      <c r="J300" s="990"/>
      <c r="K300" s="990"/>
      <c r="L300" s="990"/>
      <c r="M300" s="990"/>
      <c r="N300" s="991"/>
      <c r="W300" s="253"/>
    </row>
    <row r="301" spans="2:23" ht="12.75" customHeight="1" x14ac:dyDescent="0.25">
      <c r="C301" s="318"/>
      <c r="D301" s="322"/>
      <c r="E301" s="323" t="s">
        <v>139</v>
      </c>
      <c r="F301" s="936" t="str">
        <f>Translations!$B$263</f>
        <v>Orimliga kostnader: det skulle medföra orimliga kostnader att använda bättre datakällor.</v>
      </c>
      <c r="G301" s="990"/>
      <c r="H301" s="990"/>
      <c r="I301" s="990"/>
      <c r="J301" s="990"/>
      <c r="K301" s="990"/>
      <c r="L301" s="990"/>
      <c r="M301" s="990"/>
      <c r="N301" s="991"/>
      <c r="W301" s="253"/>
    </row>
    <row r="302" spans="2:23" ht="5.0999999999999996" customHeight="1" x14ac:dyDescent="0.25">
      <c r="C302" s="318"/>
      <c r="D302" s="319"/>
      <c r="E302" s="552"/>
      <c r="F302" s="552"/>
      <c r="G302" s="552"/>
      <c r="H302" s="552"/>
      <c r="I302" s="552"/>
      <c r="J302" s="552"/>
      <c r="K302" s="552"/>
      <c r="L302" s="552"/>
      <c r="M302" s="552"/>
      <c r="N302" s="553"/>
      <c r="W302" s="267"/>
    </row>
    <row r="303" spans="2:23" ht="12.75" customHeight="1" x14ac:dyDescent="0.25">
      <c r="C303" s="318"/>
      <c r="D303" s="331"/>
      <c r="E303" s="331"/>
      <c r="F303" s="923" t="str">
        <f>Translations!$B$264</f>
        <v>Ytterligare uppgifter om eventuella avvikelser från hierarkin</v>
      </c>
      <c r="G303" s="923"/>
      <c r="H303" s="923"/>
      <c r="I303" s="923"/>
      <c r="J303" s="923"/>
      <c r="K303" s="923"/>
      <c r="L303" s="923"/>
      <c r="M303" s="923"/>
      <c r="N303" s="924"/>
      <c r="W303" s="271"/>
    </row>
    <row r="304" spans="2:23" ht="25.5" customHeight="1" thickBot="1" x14ac:dyDescent="0.3">
      <c r="C304" s="318"/>
      <c r="D304" s="331"/>
      <c r="E304" s="331"/>
      <c r="F304" s="891"/>
      <c r="G304" s="892"/>
      <c r="H304" s="892"/>
      <c r="I304" s="892"/>
      <c r="J304" s="892"/>
      <c r="K304" s="892"/>
      <c r="L304" s="892"/>
      <c r="M304" s="892"/>
      <c r="N304" s="893"/>
      <c r="W304" s="273" t="b">
        <f>W297</f>
        <v>0</v>
      </c>
    </row>
    <row r="305" spans="1:26" s="20" customFormat="1" ht="13.2" x14ac:dyDescent="0.25">
      <c r="A305" s="18"/>
      <c r="B305" s="36"/>
      <c r="C305" s="337"/>
      <c r="D305" s="338"/>
      <c r="E305" s="338"/>
      <c r="F305" s="338"/>
      <c r="G305" s="338"/>
      <c r="H305" s="338"/>
      <c r="I305" s="338"/>
      <c r="J305" s="338"/>
      <c r="K305" s="338"/>
      <c r="L305" s="338"/>
      <c r="M305" s="338"/>
      <c r="N305" s="339"/>
      <c r="O305" s="36"/>
      <c r="P305" s="123" t="str">
        <f>IF(OR(P30=1,AND(I30&lt;&gt;"",COUNTIF(P308:$P$2153,"PRINT")=0)),"PRINT","")</f>
        <v>PRINT</v>
      </c>
      <c r="Q305" s="22" t="s">
        <v>256</v>
      </c>
      <c r="R305" s="23"/>
      <c r="S305" s="23"/>
      <c r="T305" s="22"/>
      <c r="U305" s="22"/>
      <c r="V305" s="22"/>
      <c r="W305" s="22"/>
    </row>
    <row r="306" spans="1:26" s="20" customFormat="1" ht="14.4" thickBot="1" x14ac:dyDescent="0.3">
      <c r="A306" s="18"/>
      <c r="B306" s="36"/>
      <c r="C306" s="36"/>
      <c r="D306" s="36"/>
      <c r="E306" s="36"/>
      <c r="F306" s="36"/>
      <c r="G306" s="36"/>
      <c r="H306" s="36"/>
      <c r="I306" s="36"/>
      <c r="J306" s="36"/>
      <c r="K306" s="36"/>
      <c r="L306" s="36"/>
      <c r="M306" s="36"/>
      <c r="N306" s="36"/>
      <c r="O306" s="36"/>
      <c r="P306" s="22"/>
      <c r="Q306" s="22"/>
      <c r="R306" s="23"/>
      <c r="S306" s="23"/>
      <c r="T306" s="22"/>
      <c r="U306" s="22"/>
      <c r="V306" s="22"/>
      <c r="W306" s="22"/>
      <c r="X306" s="244"/>
      <c r="Y306" s="244"/>
      <c r="Z306" s="244"/>
    </row>
    <row r="307" spans="1:26" s="20" customFormat="1" ht="12.75" customHeight="1" thickBot="1" x14ac:dyDescent="0.35">
      <c r="A307" s="18"/>
      <c r="B307" s="36"/>
      <c r="C307" s="281"/>
      <c r="D307" s="281"/>
      <c r="E307" s="281"/>
      <c r="F307" s="281"/>
      <c r="G307" s="281"/>
      <c r="H307" s="281"/>
      <c r="I307" s="281"/>
      <c r="J307" s="281"/>
      <c r="K307" s="281"/>
      <c r="L307" s="281"/>
      <c r="M307" s="281"/>
      <c r="N307" s="281"/>
      <c r="O307" s="36"/>
      <c r="P307" s="22"/>
      <c r="Q307" s="22"/>
      <c r="R307" s="23"/>
      <c r="S307" s="23"/>
      <c r="T307" s="22"/>
      <c r="U307" s="22"/>
      <c r="V307" s="22"/>
      <c r="W307" s="22"/>
      <c r="X307" s="244"/>
      <c r="Y307" s="244"/>
      <c r="Z307" s="244"/>
    </row>
    <row r="308" spans="1:26" s="241" customFormat="1" ht="15" customHeight="1" thickBot="1" x14ac:dyDescent="0.3">
      <c r="A308" s="240"/>
      <c r="B308" s="168"/>
      <c r="C308" s="239">
        <v>2</v>
      </c>
      <c r="D308" s="953" t="str">
        <f>Translations!$B$295</f>
        <v>Delanläggning med produktriktmärke:</v>
      </c>
      <c r="E308" s="954"/>
      <c r="F308" s="954"/>
      <c r="G308" s="954"/>
      <c r="H308" s="954"/>
      <c r="I308" s="955" t="str">
        <f>IF(INDEX(CNTR_SubInstListIsProdBM,$C308),INDEX(CNTR_SubInstListNames,$C308),"")</f>
        <v/>
      </c>
      <c r="J308" s="956"/>
      <c r="K308" s="956"/>
      <c r="L308" s="956"/>
      <c r="M308" s="956"/>
      <c r="N308" s="957"/>
      <c r="O308" s="36"/>
      <c r="P308" s="373">
        <v>1</v>
      </c>
      <c r="Q308" s="245"/>
      <c r="R308" s="262"/>
      <c r="S308" s="262"/>
      <c r="T308" s="262"/>
      <c r="U308" s="240"/>
      <c r="V308" s="355" t="s">
        <v>326</v>
      </c>
      <c r="W308" s="356" t="b">
        <f>AND(CNTR_ExistSubInstEntries,I308="")</f>
        <v>0</v>
      </c>
    </row>
    <row r="309" spans="1:26" ht="12.75" customHeight="1" thickBot="1" x14ac:dyDescent="0.3">
      <c r="C309" s="236"/>
      <c r="D309" s="237"/>
      <c r="E309" s="958" t="str">
        <f>Translations!$B$296</f>
        <v>Namnet på delanläggningen med produktriktmärke visas automatiskt i inmatningsfälten i bladet ”C_InstallationDescription”.</v>
      </c>
      <c r="F309" s="959"/>
      <c r="G309" s="959"/>
      <c r="H309" s="959"/>
      <c r="I309" s="959"/>
      <c r="J309" s="959"/>
      <c r="K309" s="959"/>
      <c r="L309" s="959"/>
      <c r="M309" s="959"/>
      <c r="N309" s="960"/>
    </row>
    <row r="310" spans="1:26" ht="5.0999999999999996" customHeight="1" x14ac:dyDescent="0.25">
      <c r="C310" s="224"/>
      <c r="N310" s="225"/>
    </row>
    <row r="311" spans="1:26" ht="12.75" customHeight="1" x14ac:dyDescent="0.25">
      <c r="C311" s="224"/>
      <c r="D311" s="16" t="s">
        <v>25</v>
      </c>
      <c r="E311" s="744" t="str">
        <f>Translations!$B$297</f>
        <v>Delanläggningens systemgränser</v>
      </c>
      <c r="F311" s="744"/>
      <c r="G311" s="744"/>
      <c r="H311" s="744"/>
      <c r="I311" s="744"/>
      <c r="J311" s="744"/>
      <c r="K311" s="744"/>
      <c r="L311" s="744"/>
      <c r="M311" s="744"/>
      <c r="N311" s="961"/>
    </row>
    <row r="312" spans="1:26" ht="5.0999999999999996" customHeight="1" x14ac:dyDescent="0.25">
      <c r="C312" s="224"/>
      <c r="N312" s="225"/>
    </row>
    <row r="313" spans="1:26" ht="12.75" customHeight="1" x14ac:dyDescent="0.25">
      <c r="C313" s="224"/>
      <c r="D313" s="25" t="s">
        <v>31</v>
      </c>
      <c r="E313" s="862" t="str">
        <f>Translations!$B$249</f>
        <v>Information om tillämpad metod</v>
      </c>
      <c r="F313" s="862"/>
      <c r="G313" s="862"/>
      <c r="H313" s="862"/>
      <c r="I313" s="862"/>
      <c r="J313" s="862"/>
      <c r="K313" s="862"/>
      <c r="L313" s="862"/>
      <c r="M313" s="862"/>
      <c r="N313" s="968"/>
    </row>
    <row r="314" spans="1:26" s="309" customFormat="1" ht="5.0999999999999996" customHeight="1" x14ac:dyDescent="0.25">
      <c r="A314" s="308"/>
      <c r="B314" s="16"/>
      <c r="C314" s="306"/>
      <c r="D314" s="307"/>
      <c r="E314" s="783"/>
      <c r="F314" s="783"/>
      <c r="G314" s="783"/>
      <c r="H314" s="783"/>
      <c r="I314" s="783"/>
      <c r="J314" s="783"/>
      <c r="K314" s="783"/>
      <c r="L314" s="783"/>
      <c r="M314" s="783"/>
      <c r="N314" s="989"/>
      <c r="O314" s="36"/>
      <c r="P314" s="308"/>
      <c r="Q314" s="308"/>
      <c r="R314" s="308"/>
      <c r="S314" s="308"/>
      <c r="T314" s="308"/>
      <c r="U314" s="308"/>
      <c r="V314" s="308"/>
      <c r="W314" s="308"/>
    </row>
    <row r="315" spans="1:26" ht="50.1" customHeight="1" x14ac:dyDescent="0.25">
      <c r="C315" s="224"/>
      <c r="D315" s="25"/>
      <c r="E315" s="972"/>
      <c r="F315" s="973"/>
      <c r="G315" s="973"/>
      <c r="H315" s="973"/>
      <c r="I315" s="973"/>
      <c r="J315" s="973"/>
      <c r="K315" s="973"/>
      <c r="L315" s="973"/>
      <c r="M315" s="973"/>
      <c r="N315" s="974"/>
    </row>
    <row r="316" spans="1:26" ht="5.0999999999999996" customHeight="1" x14ac:dyDescent="0.25">
      <c r="C316" s="224"/>
      <c r="D316" s="25"/>
      <c r="N316" s="225"/>
    </row>
    <row r="317" spans="1:26" ht="12.75" customHeight="1" x14ac:dyDescent="0.25">
      <c r="C317" s="224"/>
      <c r="D317" s="25" t="s">
        <v>32</v>
      </c>
      <c r="E317" s="975" t="str">
        <f>Translations!$B$210</f>
        <v>Hänvisning till externa filer, i förekommande fall</v>
      </c>
      <c r="F317" s="975"/>
      <c r="G317" s="975"/>
      <c r="H317" s="975"/>
      <c r="I317" s="975"/>
      <c r="J317" s="976"/>
      <c r="K317" s="845"/>
      <c r="L317" s="845"/>
      <c r="M317" s="845"/>
      <c r="N317" s="845"/>
    </row>
    <row r="318" spans="1:26" ht="5.0999999999999996" customHeight="1" x14ac:dyDescent="0.25">
      <c r="C318" s="224"/>
      <c r="D318" s="25"/>
      <c r="N318" s="225"/>
    </row>
    <row r="319" spans="1:26" ht="12.75" customHeight="1" x14ac:dyDescent="0.25">
      <c r="C319" s="224"/>
      <c r="D319" s="25" t="s">
        <v>33</v>
      </c>
      <c r="E319" s="975" t="str">
        <f>Translations!$B$305</f>
        <v>Hänvisning till ett separat utförligt flödesschema, i förekommande fall</v>
      </c>
      <c r="F319" s="975"/>
      <c r="G319" s="975"/>
      <c r="H319" s="975"/>
      <c r="I319" s="975"/>
      <c r="J319" s="976"/>
      <c r="K319" s="845"/>
      <c r="L319" s="845"/>
      <c r="M319" s="845"/>
      <c r="N319" s="845"/>
    </row>
    <row r="320" spans="1:26" ht="5.0999999999999996" customHeight="1" x14ac:dyDescent="0.25">
      <c r="C320" s="228"/>
      <c r="D320" s="229"/>
      <c r="E320" s="230"/>
      <c r="F320" s="230"/>
      <c r="G320" s="230"/>
      <c r="H320" s="230"/>
      <c r="I320" s="230"/>
      <c r="J320" s="230"/>
      <c r="K320" s="230"/>
      <c r="L320" s="230"/>
      <c r="M320" s="230"/>
      <c r="N320" s="231"/>
    </row>
    <row r="321" spans="1:23" ht="5.0999999999999996" customHeight="1" x14ac:dyDescent="0.25">
      <c r="C321" s="224"/>
      <c r="D321" s="25"/>
      <c r="N321" s="225"/>
    </row>
    <row r="322" spans="1:23" ht="12.75" customHeight="1" x14ac:dyDescent="0.25">
      <c r="C322" s="224"/>
      <c r="D322" s="16" t="s">
        <v>26</v>
      </c>
      <c r="E322" s="744" t="str">
        <f>Translations!$B$307</f>
        <v>Metod för att fastställa den årliga produktionen (verksamhetsnivån)</v>
      </c>
      <c r="F322" s="744"/>
      <c r="G322" s="744"/>
      <c r="H322" s="744"/>
      <c r="I322" s="744"/>
      <c r="J322" s="744"/>
      <c r="K322" s="744"/>
      <c r="L322" s="744"/>
      <c r="M322" s="744"/>
      <c r="N322" s="961"/>
    </row>
    <row r="323" spans="1:23" ht="5.0999999999999996" customHeight="1" x14ac:dyDescent="0.25">
      <c r="C323" s="224"/>
      <c r="D323" s="16"/>
      <c r="E323" s="25"/>
      <c r="F323" s="25"/>
      <c r="G323" s="25"/>
      <c r="H323" s="25"/>
      <c r="I323" s="25"/>
      <c r="J323" s="25"/>
      <c r="K323" s="25"/>
      <c r="L323" s="25"/>
      <c r="M323" s="25"/>
      <c r="N323" s="530"/>
    </row>
    <row r="324" spans="1:23" ht="12.75" customHeight="1" x14ac:dyDescent="0.25">
      <c r="C324" s="224"/>
      <c r="D324" s="25" t="s">
        <v>31</v>
      </c>
      <c r="E324" s="862" t="str">
        <f>Translations!$B$249</f>
        <v>Information om tillämpad metod</v>
      </c>
      <c r="F324" s="862"/>
      <c r="G324" s="862"/>
      <c r="H324" s="862"/>
      <c r="I324" s="862"/>
      <c r="J324" s="862"/>
      <c r="K324" s="862"/>
      <c r="L324" s="862"/>
      <c r="M324" s="862"/>
      <c r="N324" s="968"/>
    </row>
    <row r="325" spans="1:23" s="264" customFormat="1" ht="25.5" customHeight="1" x14ac:dyDescent="0.3">
      <c r="A325" s="262"/>
      <c r="B325" s="119"/>
      <c r="C325" s="224"/>
      <c r="D325" s="120"/>
      <c r="E325" s="121"/>
      <c r="F325" s="121"/>
      <c r="G325" s="121"/>
      <c r="H325" s="121"/>
      <c r="I325" s="863" t="str">
        <f>Translations!$B$254</f>
        <v>Datakälla</v>
      </c>
      <c r="J325" s="863"/>
      <c r="K325" s="863" t="str">
        <f>Translations!$B$255</f>
        <v>Andra datakällor 
(i förekommande fall)</v>
      </c>
      <c r="L325" s="863"/>
      <c r="M325" s="863" t="str">
        <f>Translations!$B$255</f>
        <v>Andra datakällor 
(i förekommande fall)</v>
      </c>
      <c r="N325" s="863"/>
      <c r="O325" s="36"/>
      <c r="P325" s="262"/>
      <c r="Q325" s="262"/>
      <c r="R325" s="262"/>
      <c r="S325" s="262"/>
      <c r="T325" s="262"/>
      <c r="U325" s="262"/>
      <c r="V325" s="262"/>
      <c r="W325" s="262"/>
    </row>
    <row r="326" spans="1:23" ht="12.75" customHeight="1" x14ac:dyDescent="0.25">
      <c r="C326" s="224"/>
      <c r="D326" s="25"/>
      <c r="E326" s="118" t="s">
        <v>310</v>
      </c>
      <c r="F326" s="869" t="str">
        <f>Translations!$B$310</f>
        <v>Kvantiteter av produkter</v>
      </c>
      <c r="G326" s="869"/>
      <c r="H326" s="870"/>
      <c r="I326" s="871"/>
      <c r="J326" s="872"/>
      <c r="K326" s="873"/>
      <c r="L326" s="874"/>
      <c r="M326" s="873"/>
      <c r="N326" s="890"/>
    </row>
    <row r="327" spans="1:23" ht="5.0999999999999996" customHeight="1" x14ac:dyDescent="0.25">
      <c r="C327" s="224"/>
      <c r="D327" s="25"/>
      <c r="E327" s="118"/>
      <c r="F327" s="535"/>
      <c r="G327" s="535"/>
      <c r="H327" s="535"/>
      <c r="I327" s="535"/>
      <c r="J327" s="535"/>
      <c r="K327" s="535"/>
      <c r="L327" s="535"/>
      <c r="M327" s="535"/>
      <c r="N327" s="536"/>
    </row>
    <row r="328" spans="1:23" ht="12.75" customHeight="1" x14ac:dyDescent="0.25">
      <c r="C328" s="224"/>
      <c r="D328" s="25"/>
      <c r="E328" s="118" t="s">
        <v>311</v>
      </c>
      <c r="F328" s="869" t="str">
        <f>Translations!$B$311</f>
        <v>Årliga kvantiteter av produkter</v>
      </c>
      <c r="G328" s="869"/>
      <c r="H328" s="870"/>
      <c r="I328" s="928"/>
      <c r="J328" s="928"/>
      <c r="K328" s="928"/>
      <c r="L328" s="928"/>
      <c r="M328" s="928"/>
      <c r="N328" s="928"/>
    </row>
    <row r="329" spans="1:23" ht="5.0999999999999996" customHeight="1" x14ac:dyDescent="0.25">
      <c r="C329" s="224"/>
      <c r="D329" s="25"/>
      <c r="N329" s="225"/>
    </row>
    <row r="330" spans="1:23" s="20" customFormat="1" ht="12.75" customHeight="1" x14ac:dyDescent="0.3">
      <c r="A330" s="18"/>
      <c r="B330" s="194"/>
      <c r="C330" s="226"/>
      <c r="D330" s="38"/>
      <c r="E330" s="118" t="s">
        <v>312</v>
      </c>
      <c r="F330" s="869" t="str">
        <f>Translations!$B$312</f>
        <v>Särskilda rapporteringskrav:</v>
      </c>
      <c r="G330" s="869"/>
      <c r="H330" s="870"/>
      <c r="I330" s="895" t="str">
        <f>IF(I308="","",HYPERLINK(INDEX(EUconst_BMlistSpecialJumpTable,MATCH(I308,EUconst_BMlistNames,0)),INDEX(EUconst_BMlistSpecialReporting,MATCH(I308,EUconst_BMlistNames,0))))</f>
        <v/>
      </c>
      <c r="J330" s="896"/>
      <c r="K330" s="896"/>
      <c r="L330" s="896"/>
      <c r="M330" s="896"/>
      <c r="N330" s="897"/>
      <c r="O330" s="36"/>
      <c r="P330" s="195" t="s">
        <v>296</v>
      </c>
      <c r="Q330" s="196" t="str">
        <f>IF(I308="","",IF(AND(INDEX(EUconst_BMlistSpecialJumpTable,MATCH(I308,EUconst_BMlistNames,0))&lt;&gt;"",INDEX(EUconst_BMlistMainNumberOfBM,MATCH(I308,EUconst_BMlistNames,0))&lt;&gt;47),TRUE,FALSE))</f>
        <v/>
      </c>
      <c r="R330" s="23"/>
      <c r="S330" s="23"/>
      <c r="T330" s="22"/>
      <c r="U330" s="22"/>
      <c r="V330" s="22"/>
      <c r="W330" s="22"/>
    </row>
    <row r="331" spans="1:23" s="20" customFormat="1" ht="5.0999999999999996" customHeight="1" x14ac:dyDescent="0.3">
      <c r="A331" s="18"/>
      <c r="B331" s="194"/>
      <c r="C331" s="226"/>
      <c r="D331" s="36"/>
      <c r="F331" s="782"/>
      <c r="G331" s="782"/>
      <c r="H331" s="782"/>
      <c r="I331" s="782"/>
      <c r="J331" s="782"/>
      <c r="K331" s="782"/>
      <c r="L331" s="782"/>
      <c r="M331" s="782"/>
      <c r="N331" s="950"/>
      <c r="O331" s="36"/>
      <c r="P331" s="23"/>
      <c r="Q331" s="22"/>
      <c r="R331" s="23"/>
      <c r="S331" s="23"/>
      <c r="T331" s="22"/>
      <c r="U331" s="22"/>
      <c r="V331" s="22"/>
      <c r="W331" s="22"/>
    </row>
    <row r="332" spans="1:23" ht="12.75" customHeight="1" x14ac:dyDescent="0.25">
      <c r="C332" s="224"/>
      <c r="D332" s="25"/>
      <c r="E332" s="118" t="s">
        <v>313</v>
      </c>
      <c r="F332" s="657" t="str">
        <f>Translations!$B$257</f>
        <v>Beskrivning av den metod som används</v>
      </c>
      <c r="G332" s="657"/>
      <c r="H332" s="657"/>
      <c r="I332" s="657"/>
      <c r="J332" s="657"/>
      <c r="K332" s="657"/>
      <c r="L332" s="657"/>
      <c r="M332" s="657"/>
      <c r="N332" s="940"/>
    </row>
    <row r="333" spans="1:23" ht="12.75" customHeight="1" x14ac:dyDescent="0.25">
      <c r="C333" s="224"/>
      <c r="D333" s="25"/>
      <c r="E333" s="118"/>
      <c r="F333" s="932" t="str">
        <f>IF(I308&lt;&gt;"",HYPERLINK("#" &amp; Q333,EUConst_MsgDescription),"")</f>
        <v/>
      </c>
      <c r="G333" s="906"/>
      <c r="H333" s="906"/>
      <c r="I333" s="906"/>
      <c r="J333" s="906"/>
      <c r="K333" s="906"/>
      <c r="L333" s="906"/>
      <c r="M333" s="906"/>
      <c r="N333" s="907"/>
      <c r="P333" s="22" t="s">
        <v>175</v>
      </c>
      <c r="Q333" s="371" t="str">
        <f>"#"&amp;ADDRESS(ROW($C$11),COLUMN($C$11))</f>
        <v>#$C$11</v>
      </c>
    </row>
    <row r="334" spans="1:23" ht="5.0999999999999996" customHeight="1" x14ac:dyDescent="0.25">
      <c r="C334" s="224"/>
      <c r="D334" s="25"/>
      <c r="E334" s="24"/>
      <c r="F334" s="782"/>
      <c r="G334" s="782"/>
      <c r="H334" s="782"/>
      <c r="I334" s="782"/>
      <c r="J334" s="782"/>
      <c r="K334" s="782"/>
      <c r="L334" s="782"/>
      <c r="M334" s="782"/>
      <c r="N334" s="950"/>
    </row>
    <row r="335" spans="1:23" ht="50.1" customHeight="1" x14ac:dyDescent="0.25">
      <c r="C335" s="224"/>
      <c r="D335" s="24"/>
      <c r="E335" s="265"/>
      <c r="F335" s="871"/>
      <c r="G335" s="872"/>
      <c r="H335" s="872"/>
      <c r="I335" s="872"/>
      <c r="J335" s="872"/>
      <c r="K335" s="872"/>
      <c r="L335" s="872"/>
      <c r="M335" s="872"/>
      <c r="N335" s="886"/>
    </row>
    <row r="336" spans="1:23" ht="5.0999999999999996" customHeight="1" thickBot="1" x14ac:dyDescent="0.3">
      <c r="C336" s="224"/>
      <c r="N336" s="225"/>
    </row>
    <row r="337" spans="1:23" ht="12.75" customHeight="1" x14ac:dyDescent="0.25">
      <c r="C337" s="224"/>
      <c r="D337" s="25"/>
      <c r="E337" s="118"/>
      <c r="F337" s="894" t="str">
        <f>Translations!$B$210</f>
        <v>Hänvisning till externa filer, i förekommande fall</v>
      </c>
      <c r="G337" s="894"/>
      <c r="H337" s="894"/>
      <c r="I337" s="894"/>
      <c r="J337" s="894"/>
      <c r="K337" s="845"/>
      <c r="L337" s="845"/>
      <c r="M337" s="845"/>
      <c r="N337" s="845"/>
      <c r="W337" s="266" t="s">
        <v>168</v>
      </c>
    </row>
    <row r="338" spans="1:23" ht="5.0999999999999996" customHeight="1" x14ac:dyDescent="0.25">
      <c r="C338" s="224"/>
      <c r="D338" s="25"/>
      <c r="N338" s="225"/>
      <c r="W338" s="253"/>
    </row>
    <row r="339" spans="1:23" ht="12.75" customHeight="1" x14ac:dyDescent="0.25">
      <c r="C339" s="224"/>
      <c r="D339" s="25" t="s">
        <v>32</v>
      </c>
      <c r="E339" s="884" t="str">
        <f>Translations!$B$258</f>
        <v>Har den hierarkiska ordningen följts?</v>
      </c>
      <c r="F339" s="884"/>
      <c r="G339" s="884"/>
      <c r="H339" s="885"/>
      <c r="I339" s="260"/>
      <c r="J339" s="256" t="str">
        <f>Translations!$B$259</f>
        <v>Om inte, varför?</v>
      </c>
      <c r="K339" s="871"/>
      <c r="L339" s="872"/>
      <c r="M339" s="872"/>
      <c r="N339" s="886"/>
      <c r="W339" s="258" t="b">
        <f>AND(I339&lt;&gt;"",I339=TRUE)</f>
        <v>0</v>
      </c>
    </row>
    <row r="340" spans="1:23" ht="5.0999999999999996" customHeight="1" x14ac:dyDescent="0.25">
      <c r="C340" s="224"/>
      <c r="E340" s="431"/>
      <c r="F340" s="431"/>
      <c r="G340" s="431"/>
      <c r="H340" s="431"/>
      <c r="I340" s="431"/>
      <c r="J340" s="431"/>
      <c r="K340" s="431"/>
      <c r="L340" s="431"/>
      <c r="M340" s="431"/>
      <c r="N340" s="555"/>
      <c r="W340" s="253"/>
    </row>
    <row r="341" spans="1:23" ht="12.75" customHeight="1" x14ac:dyDescent="0.25">
      <c r="C341" s="224"/>
      <c r="D341" s="25"/>
      <c r="E341" s="25"/>
      <c r="F341" s="657" t="str">
        <f>Translations!$B$264</f>
        <v>Ytterligare uppgifter om eventuella avvikelser från hierarkin</v>
      </c>
      <c r="G341" s="657"/>
      <c r="H341" s="657"/>
      <c r="I341" s="657"/>
      <c r="J341" s="657"/>
      <c r="K341" s="657"/>
      <c r="L341" s="657"/>
      <c r="M341" s="657"/>
      <c r="N341" s="940"/>
      <c r="W341" s="253"/>
    </row>
    <row r="342" spans="1:23" ht="25.5" customHeight="1" thickBot="1" x14ac:dyDescent="0.3">
      <c r="C342" s="224"/>
      <c r="E342" s="25"/>
      <c r="F342" s="982"/>
      <c r="G342" s="983"/>
      <c r="H342" s="983"/>
      <c r="I342" s="983"/>
      <c r="J342" s="983"/>
      <c r="K342" s="983"/>
      <c r="L342" s="983"/>
      <c r="M342" s="983"/>
      <c r="N342" s="984"/>
      <c r="W342" s="268" t="b">
        <f>W339</f>
        <v>0</v>
      </c>
    </row>
    <row r="343" spans="1:23" ht="5.0999999999999996" customHeight="1" x14ac:dyDescent="0.25">
      <c r="C343" s="224"/>
      <c r="D343" s="25"/>
      <c r="N343" s="225"/>
    </row>
    <row r="344" spans="1:23" ht="12.75" customHeight="1" x14ac:dyDescent="0.25">
      <c r="C344" s="224"/>
      <c r="D344" s="25" t="s">
        <v>33</v>
      </c>
      <c r="E344" s="985" t="str">
        <f>Translations!$B$828</f>
        <v>Beskrivning av metoden för att spåra de tillverkade produkterna och varorna</v>
      </c>
      <c r="F344" s="985"/>
      <c r="G344" s="985"/>
      <c r="H344" s="985"/>
      <c r="I344" s="985"/>
      <c r="J344" s="985"/>
      <c r="K344" s="985"/>
      <c r="L344" s="985"/>
      <c r="M344" s="985"/>
      <c r="N344" s="986"/>
    </row>
    <row r="345" spans="1:23" ht="5.0999999999999996" customHeight="1" x14ac:dyDescent="0.25">
      <c r="C345" s="224"/>
      <c r="E345" s="711"/>
      <c r="F345" s="712"/>
      <c r="G345" s="712"/>
      <c r="H345" s="712"/>
      <c r="I345" s="712"/>
      <c r="J345" s="712"/>
      <c r="K345" s="712"/>
      <c r="L345" s="712"/>
      <c r="M345" s="712"/>
      <c r="N345" s="987"/>
    </row>
    <row r="346" spans="1:23" ht="50.1" customHeight="1" x14ac:dyDescent="0.25">
      <c r="C346" s="224"/>
      <c r="D346" s="25"/>
      <c r="E346" s="265"/>
      <c r="F346" s="871"/>
      <c r="G346" s="872"/>
      <c r="H346" s="872"/>
      <c r="I346" s="872"/>
      <c r="J346" s="872"/>
      <c r="K346" s="872"/>
      <c r="L346" s="872"/>
      <c r="M346" s="872"/>
      <c r="N346" s="886"/>
    </row>
    <row r="347" spans="1:23" ht="5.0999999999999996" customHeight="1" x14ac:dyDescent="0.25">
      <c r="C347" s="224"/>
      <c r="N347" s="225"/>
    </row>
    <row r="348" spans="1:23" ht="5.0999999999999996" customHeight="1" x14ac:dyDescent="0.25">
      <c r="C348" s="232"/>
      <c r="D348" s="235"/>
      <c r="E348" s="233"/>
      <c r="F348" s="233"/>
      <c r="G348" s="233"/>
      <c r="H348" s="233"/>
      <c r="I348" s="233"/>
      <c r="J348" s="233"/>
      <c r="K348" s="233"/>
      <c r="L348" s="233"/>
      <c r="M348" s="233"/>
      <c r="N348" s="234"/>
    </row>
    <row r="349" spans="1:23" s="20" customFormat="1" ht="14.25" customHeight="1" x14ac:dyDescent="0.25">
      <c r="A349" s="18"/>
      <c r="B349" s="36"/>
      <c r="C349" s="224"/>
      <c r="D349" s="16" t="s">
        <v>27</v>
      </c>
      <c r="E349" s="781" t="str">
        <f>Translations!$B$322</f>
        <v>Relevant elförbrukning</v>
      </c>
      <c r="F349" s="781"/>
      <c r="G349" s="781"/>
      <c r="H349" s="781"/>
      <c r="I349" s="781"/>
      <c r="J349" s="781"/>
      <c r="K349" s="781"/>
      <c r="L349" s="781"/>
      <c r="M349" s="781"/>
      <c r="N349" s="988"/>
      <c r="O349" s="36"/>
      <c r="P349" s="22" t="s">
        <v>175</v>
      </c>
      <c r="Q349" s="371" t="str">
        <f>"#"&amp;ADDRESS(ROW(D434),COLUMN(D434))</f>
        <v>#$D$434</v>
      </c>
      <c r="R349" s="23"/>
      <c r="S349" s="23"/>
      <c r="T349" s="18"/>
      <c r="U349" s="18"/>
      <c r="V349" s="245"/>
      <c r="W349" s="245"/>
    </row>
    <row r="350" spans="1:23" ht="12.75" customHeight="1" thickBot="1" x14ac:dyDescent="0.3">
      <c r="C350" s="224"/>
      <c r="D350" s="25" t="s">
        <v>31</v>
      </c>
      <c r="E350" s="862" t="str">
        <f>Translations!$B$249</f>
        <v>Information om tillämpad metod</v>
      </c>
      <c r="F350" s="862"/>
      <c r="G350" s="862"/>
      <c r="H350" s="862"/>
      <c r="I350" s="862"/>
      <c r="J350" s="862"/>
      <c r="K350" s="862"/>
      <c r="L350" s="862"/>
      <c r="M350" s="862"/>
      <c r="N350" s="968"/>
      <c r="T350" s="18"/>
    </row>
    <row r="351" spans="1:23" ht="25.5" customHeight="1" thickBot="1" x14ac:dyDescent="0.3">
      <c r="B351" s="244"/>
      <c r="C351" s="224"/>
      <c r="E351" s="25"/>
      <c r="I351" s="863" t="str">
        <f>Translations!$B$254</f>
        <v>Datakälla</v>
      </c>
      <c r="J351" s="863"/>
      <c r="K351" s="863" t="str">
        <f>Translations!$B$255</f>
        <v>Andra datakällor 
(i förekommande fall)</v>
      </c>
      <c r="L351" s="863"/>
      <c r="M351" s="863" t="str">
        <f>Translations!$B$255</f>
        <v>Andra datakällor 
(i förekommande fall)</v>
      </c>
      <c r="N351" s="863"/>
      <c r="S351" s="266" t="s">
        <v>1154</v>
      </c>
      <c r="W351" s="266" t="s">
        <v>168</v>
      </c>
    </row>
    <row r="352" spans="1:23" ht="12.75" customHeight="1" x14ac:dyDescent="0.25">
      <c r="B352" s="244"/>
      <c r="C352" s="224"/>
      <c r="E352" s="25" t="s">
        <v>310</v>
      </c>
      <c r="F352" s="869" t="str">
        <f>Translations!$B$322</f>
        <v>Relevant elförbrukning</v>
      </c>
      <c r="G352" s="869"/>
      <c r="H352" s="870"/>
      <c r="I352" s="928"/>
      <c r="J352" s="928"/>
      <c r="K352" s="910"/>
      <c r="L352" s="910"/>
      <c r="M352" s="910"/>
      <c r="N352" s="910"/>
      <c r="S352" s="252" t="b">
        <f>IF(I308&lt;&gt;"",IF(INDEX(EUconst_BMlistElExchangability,MATCH(I308,EUconst_BMlistNames,0))=TRUE,FALSE,TRUE),FALSE)</f>
        <v>0</v>
      </c>
      <c r="W352" s="486"/>
    </row>
    <row r="353" spans="2:23" ht="5.0999999999999996" customHeight="1" x14ac:dyDescent="0.25">
      <c r="B353" s="244"/>
      <c r="C353" s="224"/>
      <c r="D353" s="25"/>
      <c r="N353" s="225"/>
      <c r="S353" s="253"/>
      <c r="W353" s="253"/>
    </row>
    <row r="354" spans="2:23" ht="12.75" customHeight="1" x14ac:dyDescent="0.25">
      <c r="B354" s="244"/>
      <c r="C354" s="224"/>
      <c r="D354" s="25"/>
      <c r="E354" s="118" t="s">
        <v>311</v>
      </c>
      <c r="F354" s="657" t="str">
        <f>Translations!$B$257</f>
        <v>Beskrivning av den metod som används</v>
      </c>
      <c r="G354" s="657"/>
      <c r="H354" s="657"/>
      <c r="I354" s="657"/>
      <c r="J354" s="657"/>
      <c r="K354" s="657"/>
      <c r="L354" s="657"/>
      <c r="M354" s="657"/>
      <c r="N354" s="940"/>
      <c r="S354" s="253"/>
      <c r="W354" s="253"/>
    </row>
    <row r="355" spans="2:23" ht="5.0999999999999996" customHeight="1" x14ac:dyDescent="0.25">
      <c r="B355" s="244"/>
      <c r="C355" s="224"/>
      <c r="E355" s="37"/>
      <c r="F355" s="531"/>
      <c r="G355" s="533"/>
      <c r="H355" s="533"/>
      <c r="I355" s="533"/>
      <c r="J355" s="533"/>
      <c r="K355" s="533"/>
      <c r="L355" s="533"/>
      <c r="M355" s="533"/>
      <c r="N355" s="549"/>
      <c r="S355" s="253"/>
      <c r="W355" s="253"/>
    </row>
    <row r="356" spans="2:23" ht="12.75" customHeight="1" x14ac:dyDescent="0.25">
      <c r="B356" s="244"/>
      <c r="C356" s="224"/>
      <c r="D356" s="25"/>
      <c r="E356" s="118"/>
      <c r="F356" s="932" t="str">
        <f>IF(AND(I308&lt;&gt;"",J349=""),HYPERLINK("#" &amp; Q356,EUConst_MsgDescription),"")</f>
        <v/>
      </c>
      <c r="G356" s="906"/>
      <c r="H356" s="906"/>
      <c r="I356" s="906"/>
      <c r="J356" s="906"/>
      <c r="K356" s="906"/>
      <c r="L356" s="906"/>
      <c r="M356" s="906"/>
      <c r="N356" s="907"/>
      <c r="P356" s="22" t="s">
        <v>175</v>
      </c>
      <c r="Q356" s="371" t="str">
        <f>"#"&amp;ADDRESS(ROW($C$10),COLUMN($C$10))</f>
        <v>#$C$10</v>
      </c>
      <c r="S356" s="253"/>
      <c r="W356" s="253"/>
    </row>
    <row r="357" spans="2:23" ht="5.0999999999999996" customHeight="1" x14ac:dyDescent="0.25">
      <c r="B357" s="244"/>
      <c r="C357" s="224"/>
      <c r="D357" s="25"/>
      <c r="E357" s="24"/>
      <c r="F357" s="941"/>
      <c r="G357" s="941"/>
      <c r="H357" s="941"/>
      <c r="I357" s="941"/>
      <c r="J357" s="941"/>
      <c r="K357" s="941"/>
      <c r="L357" s="941"/>
      <c r="M357" s="941"/>
      <c r="N357" s="942"/>
      <c r="S357" s="253"/>
      <c r="W357" s="253"/>
    </row>
    <row r="358" spans="2:23" ht="50.1" customHeight="1" x14ac:dyDescent="0.25">
      <c r="B358" s="244"/>
      <c r="C358" s="224"/>
      <c r="D358" s="24"/>
      <c r="E358" s="265"/>
      <c r="F358" s="943"/>
      <c r="G358" s="944"/>
      <c r="H358" s="944"/>
      <c r="I358" s="944"/>
      <c r="J358" s="944"/>
      <c r="K358" s="944"/>
      <c r="L358" s="944"/>
      <c r="M358" s="944"/>
      <c r="N358" s="945"/>
      <c r="S358" s="252" t="b">
        <f>S352</f>
        <v>0</v>
      </c>
      <c r="W358" s="252"/>
    </row>
    <row r="359" spans="2:23" ht="5.0999999999999996" customHeight="1" x14ac:dyDescent="0.25">
      <c r="B359" s="244"/>
      <c r="C359" s="224"/>
      <c r="D359" s="25"/>
      <c r="N359" s="225"/>
      <c r="S359" s="253"/>
      <c r="W359" s="253"/>
    </row>
    <row r="360" spans="2:23" ht="12.75" customHeight="1" x14ac:dyDescent="0.25">
      <c r="B360" s="244"/>
      <c r="C360" s="224"/>
      <c r="D360" s="25"/>
      <c r="E360" s="118"/>
      <c r="F360" s="894" t="str">
        <f>Translations!$B$210</f>
        <v>Hänvisning till externa filer, i förekommande fall</v>
      </c>
      <c r="G360" s="894"/>
      <c r="H360" s="894"/>
      <c r="I360" s="894"/>
      <c r="J360" s="894"/>
      <c r="K360" s="845"/>
      <c r="L360" s="845"/>
      <c r="M360" s="845"/>
      <c r="N360" s="845"/>
      <c r="S360" s="253"/>
      <c r="W360" s="252"/>
    </row>
    <row r="361" spans="2:23" ht="5.0999999999999996" customHeight="1" x14ac:dyDescent="0.25">
      <c r="B361" s="244"/>
      <c r="C361" s="224"/>
      <c r="D361" s="25"/>
      <c r="N361" s="225"/>
      <c r="S361" s="253"/>
      <c r="W361" s="253"/>
    </row>
    <row r="362" spans="2:23" ht="12.75" customHeight="1" x14ac:dyDescent="0.25">
      <c r="B362" s="244"/>
      <c r="C362" s="224"/>
      <c r="D362" s="25" t="s">
        <v>32</v>
      </c>
      <c r="E362" s="884" t="str">
        <f>Translations!$B$258</f>
        <v>Har den hierarkiska ordningen följts?</v>
      </c>
      <c r="F362" s="884"/>
      <c r="G362" s="884"/>
      <c r="H362" s="885"/>
      <c r="I362" s="260"/>
      <c r="J362" s="256" t="str">
        <f>Translations!$B$259</f>
        <v>Om inte, varför?</v>
      </c>
      <c r="K362" s="871"/>
      <c r="L362" s="872"/>
      <c r="M362" s="872"/>
      <c r="N362" s="886"/>
      <c r="S362" s="252" t="b">
        <f>S358</f>
        <v>0</v>
      </c>
      <c r="W362" s="258" t="b">
        <f>OR(W360,AND(I362&lt;&gt;"",I362=TRUE))</f>
        <v>0</v>
      </c>
    </row>
    <row r="363" spans="2:23" ht="12.75" customHeight="1" x14ac:dyDescent="0.25">
      <c r="B363" s="244"/>
      <c r="C363" s="224"/>
      <c r="D363" s="25"/>
      <c r="E363" s="37" t="s">
        <v>139</v>
      </c>
      <c r="F363" s="858" t="str">
        <f>Translations!$B$263</f>
        <v>Orimliga kostnader: det skulle medföra orimliga kostnader att använda bättre datakällor.</v>
      </c>
      <c r="G363" s="861"/>
      <c r="H363" s="861"/>
      <c r="I363" s="861"/>
      <c r="J363" s="861"/>
      <c r="K363" s="861"/>
      <c r="L363" s="861"/>
      <c r="M363" s="861"/>
      <c r="N363" s="946"/>
      <c r="S363" s="253"/>
      <c r="W363" s="253"/>
    </row>
    <row r="364" spans="2:23" ht="5.0999999999999996" customHeight="1" x14ac:dyDescent="0.25">
      <c r="B364" s="244"/>
      <c r="C364" s="224"/>
      <c r="E364" s="431"/>
      <c r="F364" s="431"/>
      <c r="G364" s="431"/>
      <c r="H364" s="431"/>
      <c r="I364" s="431"/>
      <c r="J364" s="431"/>
      <c r="K364" s="431"/>
      <c r="L364" s="431"/>
      <c r="M364" s="431"/>
      <c r="N364" s="555"/>
      <c r="S364" s="253"/>
      <c r="W364" s="253"/>
    </row>
    <row r="365" spans="2:23" ht="12.75" customHeight="1" x14ac:dyDescent="0.25">
      <c r="B365" s="244"/>
      <c r="C365" s="224"/>
      <c r="D365" s="25"/>
      <c r="E365" s="25"/>
      <c r="F365" s="657" t="str">
        <f>Translations!$B$264</f>
        <v>Ytterligare uppgifter om eventuella avvikelser från hierarkin</v>
      </c>
      <c r="G365" s="657"/>
      <c r="H365" s="657"/>
      <c r="I365" s="657"/>
      <c r="J365" s="657"/>
      <c r="K365" s="657"/>
      <c r="L365" s="657"/>
      <c r="M365" s="657"/>
      <c r="N365" s="940"/>
      <c r="S365" s="253"/>
      <c r="W365" s="253"/>
    </row>
    <row r="366" spans="2:23" ht="25.5" customHeight="1" thickBot="1" x14ac:dyDescent="0.3">
      <c r="B366" s="244"/>
      <c r="C366" s="224"/>
      <c r="E366" s="25"/>
      <c r="F366" s="891"/>
      <c r="G366" s="892"/>
      <c r="H366" s="892"/>
      <c r="I366" s="892"/>
      <c r="J366" s="892"/>
      <c r="K366" s="892"/>
      <c r="L366" s="892"/>
      <c r="M366" s="892"/>
      <c r="N366" s="893"/>
      <c r="S366" s="273" t="b">
        <f>S362</f>
        <v>0</v>
      </c>
      <c r="W366" s="268" t="b">
        <f>W362</f>
        <v>0</v>
      </c>
    </row>
    <row r="367" spans="2:23" ht="5.0999999999999996" customHeight="1" x14ac:dyDescent="0.25">
      <c r="B367" s="244"/>
      <c r="C367" s="224"/>
      <c r="N367" s="225"/>
    </row>
    <row r="368" spans="2:23" ht="5.0999999999999996" customHeight="1" x14ac:dyDescent="0.25">
      <c r="B368" s="244"/>
      <c r="C368" s="232"/>
      <c r="D368" s="235"/>
      <c r="E368" s="233"/>
      <c r="F368" s="233"/>
      <c r="G368" s="233"/>
      <c r="H368" s="233"/>
      <c r="I368" s="233"/>
      <c r="J368" s="233"/>
      <c r="K368" s="233"/>
      <c r="L368" s="233"/>
      <c r="M368" s="233"/>
      <c r="N368" s="234"/>
    </row>
    <row r="369" spans="2:23" ht="12.75" customHeight="1" x14ac:dyDescent="0.25">
      <c r="B369" s="244"/>
      <c r="C369" s="344"/>
      <c r="D369" s="34" t="s">
        <v>28</v>
      </c>
      <c r="E369" s="947" t="str">
        <f>Translations!$B$324</f>
        <v>Finns relevanta mätbara värmeflöden som importeras från anläggningar eller enheter utanför ETS-systemet?</v>
      </c>
      <c r="F369" s="947"/>
      <c r="G369" s="947"/>
      <c r="H369" s="947"/>
      <c r="I369" s="947"/>
      <c r="J369" s="947"/>
      <c r="K369" s="947"/>
      <c r="L369" s="947"/>
      <c r="M369" s="931"/>
      <c r="N369" s="931"/>
      <c r="R369" s="254"/>
    </row>
    <row r="370" spans="2:23" ht="5.0999999999999996" customHeight="1" x14ac:dyDescent="0.25">
      <c r="B370" s="244"/>
      <c r="C370" s="344"/>
      <c r="D370" s="20"/>
      <c r="E370" s="550"/>
      <c r="F370" s="550"/>
      <c r="G370" s="550"/>
      <c r="H370" s="550"/>
      <c r="I370" s="550"/>
      <c r="J370" s="550"/>
      <c r="K370" s="550"/>
      <c r="L370" s="550"/>
      <c r="M370" s="550"/>
      <c r="N370" s="562"/>
      <c r="R370" s="254"/>
    </row>
    <row r="371" spans="2:23" ht="12.75" customHeight="1" x14ac:dyDescent="0.25">
      <c r="B371" s="244"/>
      <c r="C371" s="344"/>
      <c r="D371" s="20"/>
      <c r="E371" s="20"/>
      <c r="F371" s="948" t="str">
        <f>Translations!$B$257</f>
        <v>Beskrivning av den metod som används</v>
      </c>
      <c r="G371" s="948"/>
      <c r="H371" s="948"/>
      <c r="I371" s="948"/>
      <c r="J371" s="948"/>
      <c r="K371" s="948"/>
      <c r="L371" s="948"/>
      <c r="M371" s="948"/>
      <c r="N371" s="949"/>
      <c r="R371" s="254"/>
    </row>
    <row r="372" spans="2:23" ht="5.0999999999999996" customHeight="1" thickBot="1" x14ac:dyDescent="0.3">
      <c r="B372" s="244"/>
      <c r="C372" s="344"/>
      <c r="D372" s="20"/>
      <c r="E372" s="37"/>
      <c r="F372" s="346"/>
      <c r="G372" s="347"/>
      <c r="H372" s="347"/>
      <c r="I372" s="347"/>
      <c r="J372" s="347"/>
      <c r="K372" s="347"/>
      <c r="L372" s="347"/>
      <c r="M372" s="347"/>
      <c r="N372" s="348"/>
    </row>
    <row r="373" spans="2:23" ht="12.75" customHeight="1" x14ac:dyDescent="0.25">
      <c r="B373" s="244"/>
      <c r="C373" s="344"/>
      <c r="D373" s="345"/>
      <c r="E373" s="349"/>
      <c r="F373" s="932" t="str">
        <f>IF(I308&lt;&gt;"",HYPERLINK("#" &amp; Q373,EUConst_MsgDescription),"")</f>
        <v/>
      </c>
      <c r="G373" s="906"/>
      <c r="H373" s="906"/>
      <c r="I373" s="906"/>
      <c r="J373" s="906"/>
      <c r="K373" s="906"/>
      <c r="L373" s="906"/>
      <c r="M373" s="906"/>
      <c r="N373" s="907"/>
      <c r="P373" s="22" t="s">
        <v>175</v>
      </c>
      <c r="Q373" s="371" t="str">
        <f>"#"&amp;ADDRESS(ROW($C$10),COLUMN($C$10))</f>
        <v>#$C$10</v>
      </c>
      <c r="W373" s="266" t="s">
        <v>168</v>
      </c>
    </row>
    <row r="374" spans="2:23" ht="5.0999999999999996" customHeight="1" thickBot="1" x14ac:dyDescent="0.3">
      <c r="B374" s="244"/>
      <c r="C374" s="344"/>
      <c r="D374" s="345"/>
      <c r="E374" s="349"/>
      <c r="F374" s="979"/>
      <c r="G374" s="980"/>
      <c r="H374" s="980"/>
      <c r="I374" s="980"/>
      <c r="J374" s="980"/>
      <c r="K374" s="980"/>
      <c r="L374" s="980"/>
      <c r="M374" s="980"/>
      <c r="N374" s="981"/>
      <c r="P374" s="22"/>
      <c r="W374" s="253"/>
    </row>
    <row r="375" spans="2:23" ht="50.1" customHeight="1" thickBot="1" x14ac:dyDescent="0.3">
      <c r="B375" s="244"/>
      <c r="C375" s="344"/>
      <c r="D375" s="20"/>
      <c r="E375" s="20"/>
      <c r="F375" s="891"/>
      <c r="G375" s="892"/>
      <c r="H375" s="892"/>
      <c r="I375" s="892"/>
      <c r="J375" s="892"/>
      <c r="K375" s="892"/>
      <c r="L375" s="892"/>
      <c r="M375" s="892"/>
      <c r="N375" s="893"/>
      <c r="R375" s="254"/>
      <c r="V375" s="254"/>
      <c r="W375" s="377" t="b">
        <f>OR(W369,AND(M369&lt;&gt;"",M369=FALSE))</f>
        <v>0</v>
      </c>
    </row>
    <row r="376" spans="2:23" ht="5.0999999999999996" customHeight="1" x14ac:dyDescent="0.25">
      <c r="B376" s="244"/>
      <c r="C376" s="344"/>
      <c r="D376" s="345"/>
      <c r="E376" s="350"/>
      <c r="F376" s="551"/>
      <c r="G376" s="551"/>
      <c r="H376" s="551"/>
      <c r="I376" s="551"/>
      <c r="J376" s="551"/>
      <c r="K376" s="551"/>
      <c r="L376" s="551"/>
      <c r="M376" s="551"/>
      <c r="N376" s="351"/>
      <c r="R376" s="254"/>
    </row>
    <row r="377" spans="2:23" ht="12.75" customHeight="1" x14ac:dyDescent="0.25">
      <c r="B377" s="244"/>
      <c r="C377" s="352"/>
      <c r="D377" s="353"/>
      <c r="E377" s="353"/>
      <c r="F377" s="353"/>
      <c r="G377" s="353"/>
      <c r="H377" s="353"/>
      <c r="I377" s="353"/>
      <c r="J377" s="353"/>
      <c r="K377" s="353"/>
      <c r="L377" s="353"/>
      <c r="M377" s="353"/>
      <c r="N377" s="354"/>
    </row>
    <row r="378" spans="2:23" ht="15" customHeight="1" x14ac:dyDescent="0.25">
      <c r="B378" s="244"/>
      <c r="C378" s="318"/>
      <c r="D378" s="969" t="str">
        <f>Translations!$B$329</f>
        <v>Uppgifter som krävs för att fastställa den riktmärkesrelaterade förbättringsfaktorn enligt artikel 10a.2 i direktivet</v>
      </c>
      <c r="E378" s="970"/>
      <c r="F378" s="970"/>
      <c r="G378" s="970"/>
      <c r="H378" s="970"/>
      <c r="I378" s="970"/>
      <c r="J378" s="970"/>
      <c r="K378" s="970"/>
      <c r="L378" s="970"/>
      <c r="M378" s="970"/>
      <c r="N378" s="971"/>
    </row>
    <row r="379" spans="2:23" ht="5.0999999999999996" customHeight="1" x14ac:dyDescent="0.25">
      <c r="B379" s="244"/>
      <c r="C379" s="318"/>
      <c r="D379" s="319"/>
      <c r="E379" s="319"/>
      <c r="F379" s="319"/>
      <c r="G379" s="319"/>
      <c r="H379" s="319"/>
      <c r="I379" s="319"/>
      <c r="J379" s="319"/>
      <c r="K379" s="319"/>
      <c r="L379" s="319"/>
      <c r="M379" s="319"/>
      <c r="N379" s="320"/>
    </row>
    <row r="380" spans="2:23" ht="12.75" customHeight="1" x14ac:dyDescent="0.25">
      <c r="B380" s="244"/>
      <c r="C380" s="318"/>
      <c r="D380" s="321" t="s">
        <v>29</v>
      </c>
      <c r="E380" s="977" t="str">
        <f>Translations!$B$330</f>
        <v>Utsläpp som direkt kan tillskrivas delanläggningen</v>
      </c>
      <c r="F380" s="977"/>
      <c r="G380" s="977"/>
      <c r="H380" s="977"/>
      <c r="I380" s="977"/>
      <c r="J380" s="977"/>
      <c r="K380" s="977"/>
      <c r="L380" s="977"/>
      <c r="M380" s="977"/>
      <c r="N380" s="978"/>
    </row>
    <row r="381" spans="2:23" ht="12.75" customHeight="1" x14ac:dyDescent="0.25">
      <c r="B381" s="244"/>
      <c r="C381" s="318"/>
      <c r="D381" s="322" t="s">
        <v>31</v>
      </c>
      <c r="E381" s="925" t="str">
        <f>Translations!$B$331</f>
        <v>Tillskrivning av utsläpp som direkt kan tillskrivas delanläggningen</v>
      </c>
      <c r="F381" s="925"/>
      <c r="G381" s="925"/>
      <c r="H381" s="925"/>
      <c r="I381" s="925"/>
      <c r="J381" s="925"/>
      <c r="K381" s="925"/>
      <c r="L381" s="925"/>
      <c r="M381" s="925"/>
      <c r="N381" s="926"/>
      <c r="T381" s="18"/>
    </row>
    <row r="382" spans="2:23" ht="5.0999999999999996" customHeight="1" x14ac:dyDescent="0.25">
      <c r="B382" s="244"/>
      <c r="C382" s="318"/>
      <c r="D382" s="319"/>
      <c r="E382" s="936"/>
      <c r="F382" s="937"/>
      <c r="G382" s="937"/>
      <c r="H382" s="937"/>
      <c r="I382" s="937"/>
      <c r="J382" s="937"/>
      <c r="K382" s="937"/>
      <c r="L382" s="937"/>
      <c r="M382" s="937"/>
      <c r="N382" s="938"/>
    </row>
    <row r="383" spans="2:23" ht="12.75" customHeight="1" x14ac:dyDescent="0.25">
      <c r="B383" s="244"/>
      <c r="C383" s="318"/>
      <c r="D383" s="322"/>
      <c r="E383" s="324"/>
      <c r="F383" s="932" t="str">
        <f>IF(I308&lt;&gt;"",HYPERLINK("#" &amp; Q383,EUConst_MsgDescription),"")</f>
        <v/>
      </c>
      <c r="G383" s="906"/>
      <c r="H383" s="906"/>
      <c r="I383" s="906"/>
      <c r="J383" s="906"/>
      <c r="K383" s="906"/>
      <c r="L383" s="906"/>
      <c r="M383" s="906"/>
      <c r="N383" s="907"/>
      <c r="P383" s="22" t="s">
        <v>175</v>
      </c>
      <c r="Q383" s="371" t="str">
        <f>"#"&amp;ADDRESS(ROW($C$10),COLUMN($C$10))</f>
        <v>#$C$10</v>
      </c>
    </row>
    <row r="384" spans="2:23" ht="5.0999999999999996" customHeight="1" x14ac:dyDescent="0.25">
      <c r="B384" s="244"/>
      <c r="C384" s="318"/>
      <c r="D384" s="322"/>
      <c r="E384" s="325"/>
      <c r="F384" s="933"/>
      <c r="G384" s="933"/>
      <c r="H384" s="933"/>
      <c r="I384" s="933"/>
      <c r="J384" s="933"/>
      <c r="K384" s="933"/>
      <c r="L384" s="933"/>
      <c r="M384" s="933"/>
      <c r="N384" s="934"/>
    </row>
    <row r="385" spans="2:23" ht="50.1" customHeight="1" x14ac:dyDescent="0.25">
      <c r="B385" s="244"/>
      <c r="C385" s="318"/>
      <c r="D385" s="319"/>
      <c r="E385" s="319"/>
      <c r="F385" s="871"/>
      <c r="G385" s="872"/>
      <c r="H385" s="872"/>
      <c r="I385" s="872"/>
      <c r="J385" s="872"/>
      <c r="K385" s="872"/>
      <c r="L385" s="872"/>
      <c r="M385" s="872"/>
      <c r="N385" s="886"/>
    </row>
    <row r="386" spans="2:23" ht="5.0999999999999996" customHeight="1" x14ac:dyDescent="0.25">
      <c r="B386" s="244"/>
      <c r="C386" s="318"/>
      <c r="D386" s="319"/>
      <c r="E386" s="319"/>
      <c r="F386" s="319"/>
      <c r="G386" s="319"/>
      <c r="H386" s="319"/>
      <c r="I386" s="319"/>
      <c r="J386" s="319"/>
      <c r="K386" s="319"/>
      <c r="L386" s="319"/>
      <c r="M386" s="319"/>
      <c r="N386" s="320"/>
    </row>
    <row r="387" spans="2:23" ht="12.75" customHeight="1" x14ac:dyDescent="0.25">
      <c r="B387" s="244"/>
      <c r="C387" s="318"/>
      <c r="D387" s="319"/>
      <c r="E387" s="319"/>
      <c r="F387" s="935" t="str">
        <f>Translations!$B$210</f>
        <v>Hänvisning till externa filer, i förekommande fall</v>
      </c>
      <c r="G387" s="935"/>
      <c r="H387" s="935"/>
      <c r="I387" s="935"/>
      <c r="J387" s="935"/>
      <c r="K387" s="845"/>
      <c r="L387" s="845"/>
      <c r="M387" s="845"/>
      <c r="N387" s="845"/>
    </row>
    <row r="388" spans="2:23" ht="5.0999999999999996" customHeight="1" x14ac:dyDescent="0.25">
      <c r="B388" s="244"/>
      <c r="C388" s="318"/>
      <c r="D388" s="319"/>
      <c r="E388" s="319"/>
      <c r="F388" s="326"/>
      <c r="G388" s="326"/>
      <c r="H388" s="326"/>
      <c r="I388" s="326"/>
      <c r="J388" s="326"/>
      <c r="K388" s="326"/>
      <c r="L388" s="326"/>
      <c r="M388" s="326"/>
      <c r="N388" s="327"/>
    </row>
    <row r="389" spans="2:23" ht="12.75" customHeight="1" x14ac:dyDescent="0.25">
      <c r="B389" s="244"/>
      <c r="C389" s="318"/>
      <c r="D389" s="322" t="s">
        <v>32</v>
      </c>
      <c r="E389" s="925" t="str">
        <f>Translations!$B$337</f>
        <v>Finns andra relevanta interna bränsle-/materialmängder?</v>
      </c>
      <c r="F389" s="925"/>
      <c r="G389" s="925"/>
      <c r="H389" s="925"/>
      <c r="I389" s="925"/>
      <c r="J389" s="925"/>
      <c r="K389" s="925"/>
      <c r="L389" s="925"/>
      <c r="M389" s="931"/>
      <c r="N389" s="931"/>
      <c r="T389" s="18"/>
    </row>
    <row r="390" spans="2:23" ht="5.0999999999999996" customHeight="1" x14ac:dyDescent="0.25">
      <c r="B390" s="244"/>
      <c r="C390" s="318"/>
      <c r="D390" s="322"/>
      <c r="E390" s="323"/>
      <c r="F390" s="936"/>
      <c r="G390" s="936"/>
      <c r="H390" s="936"/>
      <c r="I390" s="936"/>
      <c r="J390" s="936"/>
      <c r="K390" s="936"/>
      <c r="L390" s="936"/>
      <c r="M390" s="936"/>
      <c r="N390" s="967"/>
    </row>
    <row r="391" spans="2:23" ht="25.5" customHeight="1" thickBot="1" x14ac:dyDescent="0.3">
      <c r="B391" s="244"/>
      <c r="C391" s="318"/>
      <c r="D391" s="319"/>
      <c r="E391" s="319"/>
      <c r="F391" s="319"/>
      <c r="G391" s="319"/>
      <c r="H391" s="319"/>
      <c r="I391" s="927" t="str">
        <f>Translations!$B$254</f>
        <v>Datakälla</v>
      </c>
      <c r="J391" s="927"/>
      <c r="K391" s="927" t="str">
        <f>Translations!$B$255</f>
        <v>Andra datakällor 
(i förekommande fall)</v>
      </c>
      <c r="L391" s="927"/>
      <c r="M391" s="927" t="str">
        <f>Translations!$B$255</f>
        <v>Andra datakällor 
(i förekommande fall)</v>
      </c>
      <c r="N391" s="927"/>
      <c r="W391" s="245" t="s">
        <v>168</v>
      </c>
    </row>
    <row r="392" spans="2:23" ht="12.75" customHeight="1" x14ac:dyDescent="0.25">
      <c r="B392" s="244"/>
      <c r="C392" s="318"/>
      <c r="D392" s="322"/>
      <c r="E392" s="324" t="s">
        <v>310</v>
      </c>
      <c r="F392" s="930" t="str">
        <f>Translations!$B$342</f>
        <v>Importerade eller exporterade mängder</v>
      </c>
      <c r="G392" s="939"/>
      <c r="H392" s="939"/>
      <c r="I392" s="928"/>
      <c r="J392" s="928"/>
      <c r="K392" s="910"/>
      <c r="L392" s="910"/>
      <c r="M392" s="910"/>
      <c r="N392" s="910"/>
      <c r="W392" s="251" t="b">
        <f>AND(M389&lt;&gt;"",M389=FALSE)</f>
        <v>0</v>
      </c>
    </row>
    <row r="393" spans="2:23" ht="12.75" customHeight="1" x14ac:dyDescent="0.25">
      <c r="B393" s="244"/>
      <c r="C393" s="318"/>
      <c r="D393" s="322"/>
      <c r="E393" s="324" t="s">
        <v>311</v>
      </c>
      <c r="F393" s="930" t="str">
        <f>Translations!$B$256</f>
        <v>Energiinnehåll</v>
      </c>
      <c r="G393" s="939"/>
      <c r="H393" s="939"/>
      <c r="I393" s="928"/>
      <c r="J393" s="928"/>
      <c r="K393" s="910"/>
      <c r="L393" s="910"/>
      <c r="M393" s="910"/>
      <c r="N393" s="910"/>
      <c r="W393" s="271" t="b">
        <f>W392</f>
        <v>0</v>
      </c>
    </row>
    <row r="394" spans="2:23" ht="12.75" customHeight="1" x14ac:dyDescent="0.25">
      <c r="B394" s="244"/>
      <c r="C394" s="318"/>
      <c r="D394" s="322"/>
      <c r="E394" s="324" t="s">
        <v>312</v>
      </c>
      <c r="F394" s="929" t="str">
        <f>Translations!$B$343</f>
        <v>Emissionsfaktor eller koldioxidinnehåll</v>
      </c>
      <c r="G394" s="929"/>
      <c r="H394" s="930"/>
      <c r="I394" s="871"/>
      <c r="J394" s="886"/>
      <c r="K394" s="873"/>
      <c r="L394" s="890"/>
      <c r="M394" s="873"/>
      <c r="N394" s="890"/>
      <c r="W394" s="271" t="b">
        <f>W393</f>
        <v>0</v>
      </c>
    </row>
    <row r="395" spans="2:23" ht="12.75" customHeight="1" x14ac:dyDescent="0.25">
      <c r="B395" s="244"/>
      <c r="C395" s="318"/>
      <c r="D395" s="322"/>
      <c r="E395" s="324" t="s">
        <v>313</v>
      </c>
      <c r="F395" s="929" t="str">
        <f>Translations!$B$344</f>
        <v>Halten av biomassa</v>
      </c>
      <c r="G395" s="929"/>
      <c r="H395" s="930"/>
      <c r="I395" s="871"/>
      <c r="J395" s="886"/>
      <c r="K395" s="873"/>
      <c r="L395" s="890"/>
      <c r="M395" s="873"/>
      <c r="N395" s="890"/>
      <c r="W395" s="271" t="b">
        <f>W394</f>
        <v>0</v>
      </c>
    </row>
    <row r="396" spans="2:23" ht="5.0999999999999996" customHeight="1" x14ac:dyDescent="0.25">
      <c r="B396" s="244"/>
      <c r="C396" s="318"/>
      <c r="D396" s="322"/>
      <c r="E396" s="319"/>
      <c r="F396" s="319"/>
      <c r="G396" s="319"/>
      <c r="H396" s="319"/>
      <c r="I396" s="319"/>
      <c r="J396" s="319"/>
      <c r="K396" s="319"/>
      <c r="L396" s="319"/>
      <c r="M396" s="319"/>
      <c r="N396" s="320"/>
      <c r="W396" s="253"/>
    </row>
    <row r="397" spans="2:23" ht="12.75" customHeight="1" x14ac:dyDescent="0.25">
      <c r="B397" s="244"/>
      <c r="C397" s="318"/>
      <c r="D397" s="322"/>
      <c r="E397" s="324" t="s">
        <v>314</v>
      </c>
      <c r="F397" s="923" t="str">
        <f>Translations!$B$257</f>
        <v>Beskrivning av den metod som används</v>
      </c>
      <c r="G397" s="923"/>
      <c r="H397" s="923"/>
      <c r="I397" s="923"/>
      <c r="J397" s="923"/>
      <c r="K397" s="923"/>
      <c r="L397" s="923"/>
      <c r="M397" s="923"/>
      <c r="N397" s="924"/>
      <c r="W397" s="253"/>
    </row>
    <row r="398" spans="2:23" ht="5.0999999999999996" customHeight="1" x14ac:dyDescent="0.25">
      <c r="B398" s="244"/>
      <c r="C398" s="318"/>
      <c r="D398" s="319"/>
      <c r="E398" s="323"/>
      <c r="F398" s="213"/>
      <c r="G398" s="556"/>
      <c r="H398" s="556"/>
      <c r="I398" s="556"/>
      <c r="J398" s="556"/>
      <c r="K398" s="556"/>
      <c r="L398" s="556"/>
      <c r="M398" s="556"/>
      <c r="N398" s="557"/>
      <c r="W398" s="253"/>
    </row>
    <row r="399" spans="2:23" ht="12.75" customHeight="1" x14ac:dyDescent="0.25">
      <c r="B399" s="244"/>
      <c r="C399" s="318"/>
      <c r="D399" s="322"/>
      <c r="E399" s="324"/>
      <c r="F399" s="932" t="str">
        <f>IF(I308&lt;&gt;"",HYPERLINK("#" &amp; Q399,EUConst_MsgDescription),"")</f>
        <v/>
      </c>
      <c r="G399" s="906"/>
      <c r="H399" s="906"/>
      <c r="I399" s="906"/>
      <c r="J399" s="906"/>
      <c r="K399" s="906"/>
      <c r="L399" s="906"/>
      <c r="M399" s="906"/>
      <c r="N399" s="907"/>
      <c r="P399" s="22" t="s">
        <v>175</v>
      </c>
      <c r="Q399" s="371" t="str">
        <f>"#"&amp;ADDRESS(ROW($C$10),COLUMN($C$10))</f>
        <v>#$C$10</v>
      </c>
      <c r="W399" s="253"/>
    </row>
    <row r="400" spans="2:23" ht="5.0999999999999996" customHeight="1" x14ac:dyDescent="0.25">
      <c r="B400" s="244"/>
      <c r="C400" s="318"/>
      <c r="D400" s="322"/>
      <c r="E400" s="325"/>
      <c r="F400" s="933"/>
      <c r="G400" s="933"/>
      <c r="H400" s="933"/>
      <c r="I400" s="933"/>
      <c r="J400" s="933"/>
      <c r="K400" s="933"/>
      <c r="L400" s="933"/>
      <c r="M400" s="933"/>
      <c r="N400" s="934"/>
      <c r="W400" s="253"/>
    </row>
    <row r="401" spans="1:23" s="249" customFormat="1" ht="50.1" customHeight="1" x14ac:dyDescent="0.25">
      <c r="A401" s="254"/>
      <c r="B401" s="12"/>
      <c r="C401" s="318"/>
      <c r="D401" s="325"/>
      <c r="E401" s="325"/>
      <c r="F401" s="891"/>
      <c r="G401" s="892"/>
      <c r="H401" s="892"/>
      <c r="I401" s="892"/>
      <c r="J401" s="892"/>
      <c r="K401" s="892"/>
      <c r="L401" s="892"/>
      <c r="M401" s="892"/>
      <c r="N401" s="893"/>
      <c r="O401" s="36"/>
      <c r="P401" s="254"/>
      <c r="Q401" s="254"/>
      <c r="R401" s="254"/>
      <c r="S401" s="245"/>
      <c r="T401" s="245"/>
      <c r="U401" s="254"/>
      <c r="V401" s="254"/>
      <c r="W401" s="255" t="b">
        <f>W395</f>
        <v>0</v>
      </c>
    </row>
    <row r="402" spans="1:23" ht="5.0999999999999996" customHeight="1" x14ac:dyDescent="0.25">
      <c r="C402" s="318"/>
      <c r="D402" s="322"/>
      <c r="E402" s="319"/>
      <c r="F402" s="319"/>
      <c r="G402" s="319"/>
      <c r="H402" s="319"/>
      <c r="I402" s="319"/>
      <c r="J402" s="319"/>
      <c r="K402" s="319"/>
      <c r="L402" s="319"/>
      <c r="M402" s="319"/>
      <c r="N402" s="320"/>
      <c r="W402" s="253"/>
    </row>
    <row r="403" spans="1:23" ht="12.75" customHeight="1" thickBot="1" x14ac:dyDescent="0.3">
      <c r="C403" s="318"/>
      <c r="D403" s="322"/>
      <c r="E403" s="324"/>
      <c r="F403" s="935" t="str">
        <f>Translations!$B$210</f>
        <v>Hänvisning till externa filer, i förekommande fall</v>
      </c>
      <c r="G403" s="935"/>
      <c r="H403" s="935"/>
      <c r="I403" s="935"/>
      <c r="J403" s="935"/>
      <c r="K403" s="845"/>
      <c r="L403" s="845"/>
      <c r="M403" s="845"/>
      <c r="N403" s="845"/>
      <c r="W403" s="259" t="b">
        <f>W401</f>
        <v>0</v>
      </c>
    </row>
    <row r="404" spans="1:23" ht="5.0999999999999996" customHeight="1" x14ac:dyDescent="0.25">
      <c r="C404" s="318"/>
      <c r="D404" s="322"/>
      <c r="E404" s="319"/>
      <c r="F404" s="319"/>
      <c r="G404" s="319"/>
      <c r="H404" s="319"/>
      <c r="I404" s="319"/>
      <c r="J404" s="319"/>
      <c r="K404" s="319"/>
      <c r="L404" s="319"/>
      <c r="M404" s="319"/>
      <c r="N404" s="320"/>
    </row>
    <row r="405" spans="1:23" ht="12.75" customHeight="1" thickBot="1" x14ac:dyDescent="0.3">
      <c r="C405" s="318"/>
      <c r="D405" s="322" t="s">
        <v>33</v>
      </c>
      <c r="E405" s="925" t="str">
        <f>Translations!$B$345</f>
        <v>Är överförd koldioxid som importerats eller exporterats relevant?</v>
      </c>
      <c r="F405" s="925"/>
      <c r="G405" s="925"/>
      <c r="H405" s="925"/>
      <c r="I405" s="925"/>
      <c r="J405" s="925"/>
      <c r="K405" s="925"/>
      <c r="L405" s="925"/>
      <c r="M405" s="931"/>
      <c r="N405" s="931"/>
      <c r="T405" s="18"/>
    </row>
    <row r="406" spans="1:23" ht="5.0999999999999996" customHeight="1" thickBot="1" x14ac:dyDescent="0.3">
      <c r="C406" s="318"/>
      <c r="D406" s="319"/>
      <c r="E406" s="936"/>
      <c r="F406" s="937"/>
      <c r="G406" s="937"/>
      <c r="H406" s="937"/>
      <c r="I406" s="937"/>
      <c r="J406" s="937"/>
      <c r="K406" s="937"/>
      <c r="L406" s="937"/>
      <c r="M406" s="937"/>
      <c r="N406" s="938"/>
      <c r="W406" s="266" t="s">
        <v>168</v>
      </c>
    </row>
    <row r="407" spans="1:23" ht="25.5" customHeight="1" x14ac:dyDescent="0.25">
      <c r="C407" s="318"/>
      <c r="D407" s="319"/>
      <c r="E407" s="319"/>
      <c r="F407" s="871"/>
      <c r="G407" s="872"/>
      <c r="H407" s="872"/>
      <c r="I407" s="872"/>
      <c r="J407" s="872"/>
      <c r="K407" s="872"/>
      <c r="L407" s="872"/>
      <c r="M407" s="872"/>
      <c r="N407" s="886"/>
      <c r="W407" s="251" t="b">
        <f>AND(M405&lt;&gt;"",M405=FALSE)</f>
        <v>0</v>
      </c>
    </row>
    <row r="408" spans="1:23" ht="5.0999999999999996" customHeight="1" x14ac:dyDescent="0.25">
      <c r="C408" s="318"/>
      <c r="D408" s="319"/>
      <c r="E408" s="319"/>
      <c r="F408" s="319"/>
      <c r="G408" s="319"/>
      <c r="H408" s="319"/>
      <c r="I408" s="319"/>
      <c r="J408" s="319"/>
      <c r="K408" s="319"/>
      <c r="L408" s="319"/>
      <c r="M408" s="319"/>
      <c r="N408" s="320"/>
      <c r="W408" s="253"/>
    </row>
    <row r="409" spans="1:23" ht="12.75" customHeight="1" thickBot="1" x14ac:dyDescent="0.3">
      <c r="C409" s="318"/>
      <c r="D409" s="319"/>
      <c r="E409" s="319"/>
      <c r="F409" s="935" t="str">
        <f>Translations!$B$210</f>
        <v>Hänvisning till externa filer, i förekommande fall</v>
      </c>
      <c r="G409" s="935"/>
      <c r="H409" s="935"/>
      <c r="I409" s="935"/>
      <c r="J409" s="935"/>
      <c r="K409" s="845"/>
      <c r="L409" s="845"/>
      <c r="M409" s="845"/>
      <c r="N409" s="845"/>
      <c r="W409" s="273" t="b">
        <f>W407</f>
        <v>0</v>
      </c>
    </row>
    <row r="410" spans="1:23" ht="5.0999999999999996" customHeight="1" x14ac:dyDescent="0.25">
      <c r="C410" s="318"/>
      <c r="D410" s="322"/>
      <c r="E410" s="319"/>
      <c r="F410" s="319"/>
      <c r="G410" s="319"/>
      <c r="H410" s="319"/>
      <c r="I410" s="319"/>
      <c r="J410" s="319"/>
      <c r="K410" s="319"/>
      <c r="L410" s="319"/>
      <c r="M410" s="319"/>
      <c r="N410" s="320"/>
    </row>
    <row r="411" spans="1:23" ht="5.0999999999999996" customHeight="1" x14ac:dyDescent="0.25">
      <c r="C411" s="315"/>
      <c r="D411" s="328"/>
      <c r="E411" s="316"/>
      <c r="F411" s="316"/>
      <c r="G411" s="316"/>
      <c r="H411" s="316"/>
      <c r="I411" s="316"/>
      <c r="J411" s="316"/>
      <c r="K411" s="316"/>
      <c r="L411" s="316"/>
      <c r="M411" s="316"/>
      <c r="N411" s="317"/>
    </row>
    <row r="412" spans="1:23" ht="12.75" customHeight="1" x14ac:dyDescent="0.25">
      <c r="C412" s="318"/>
      <c r="D412" s="321" t="s">
        <v>30</v>
      </c>
      <c r="E412" s="962" t="str">
        <f>Translations!$B$831</f>
        <v>Energitillförsel till denna delanläggning och relevant emissionsfaktor</v>
      </c>
      <c r="F412" s="962"/>
      <c r="G412" s="962"/>
      <c r="H412" s="962"/>
      <c r="I412" s="962"/>
      <c r="J412" s="962"/>
      <c r="K412" s="962"/>
      <c r="L412" s="962"/>
      <c r="M412" s="962"/>
      <c r="N412" s="963"/>
    </row>
    <row r="413" spans="1:23" ht="5.0999999999999996" customHeight="1" x14ac:dyDescent="0.25">
      <c r="C413" s="318"/>
      <c r="D413" s="319"/>
      <c r="E413" s="964"/>
      <c r="F413" s="965"/>
      <c r="G413" s="965"/>
      <c r="H413" s="965"/>
      <c r="I413" s="965"/>
      <c r="J413" s="965"/>
      <c r="K413" s="965"/>
      <c r="L413" s="965"/>
      <c r="M413" s="965"/>
      <c r="N413" s="966"/>
    </row>
    <row r="414" spans="1:23" ht="12.75" customHeight="1" x14ac:dyDescent="0.25">
      <c r="C414" s="318"/>
      <c r="D414" s="322" t="s">
        <v>31</v>
      </c>
      <c r="E414" s="925" t="str">
        <f>Translations!$B$249</f>
        <v>Information om tillämpad metod</v>
      </c>
      <c r="F414" s="925"/>
      <c r="G414" s="925"/>
      <c r="H414" s="925"/>
      <c r="I414" s="925"/>
      <c r="J414" s="925"/>
      <c r="K414" s="925"/>
      <c r="L414" s="925"/>
      <c r="M414" s="925"/>
      <c r="N414" s="926"/>
    </row>
    <row r="415" spans="1:23" ht="25.5" customHeight="1" x14ac:dyDescent="0.25">
      <c r="B415" s="244"/>
      <c r="C415" s="318"/>
      <c r="D415" s="319"/>
      <c r="E415" s="319"/>
      <c r="F415" s="336"/>
      <c r="G415" s="319"/>
      <c r="H415" s="319"/>
      <c r="I415" s="927" t="str">
        <f>Translations!$B$254</f>
        <v>Datakälla</v>
      </c>
      <c r="J415" s="927"/>
      <c r="K415" s="927" t="str">
        <f>Translations!$B$255</f>
        <v>Andra datakällor 
(i förekommande fall)</v>
      </c>
      <c r="L415" s="927"/>
      <c r="M415" s="927" t="str">
        <f>Translations!$B$255</f>
        <v>Andra datakällor 
(i förekommande fall)</v>
      </c>
      <c r="N415" s="927"/>
    </row>
    <row r="416" spans="1:23" ht="12.75" customHeight="1" x14ac:dyDescent="0.25">
      <c r="B416" s="244"/>
      <c r="C416" s="318"/>
      <c r="D416" s="322"/>
      <c r="E416" s="324" t="s">
        <v>310</v>
      </c>
      <c r="F416" s="929" t="str">
        <f>Translations!$B$833</f>
        <v>Insatsbränsle och insatsmaterial</v>
      </c>
      <c r="G416" s="929"/>
      <c r="H416" s="930"/>
      <c r="I416" s="871"/>
      <c r="J416" s="872"/>
      <c r="K416" s="873"/>
      <c r="L416" s="874"/>
      <c r="M416" s="873"/>
      <c r="N416" s="890"/>
    </row>
    <row r="417" spans="2:23" ht="12.75" customHeight="1" x14ac:dyDescent="0.25">
      <c r="B417" s="244"/>
      <c r="C417" s="318"/>
      <c r="D417" s="322"/>
      <c r="E417" s="324" t="s">
        <v>311</v>
      </c>
      <c r="F417" s="929" t="str">
        <f>Translations!$B$826</f>
        <v>Tillförd el för värmeproduktion</v>
      </c>
      <c r="G417" s="929"/>
      <c r="H417" s="930"/>
      <c r="I417" s="928"/>
      <c r="J417" s="928"/>
      <c r="K417" s="910"/>
      <c r="L417" s="910"/>
      <c r="M417" s="910"/>
      <c r="N417" s="910"/>
    </row>
    <row r="418" spans="2:23" ht="12.75" customHeight="1" x14ac:dyDescent="0.25">
      <c r="B418" s="244"/>
      <c r="C418" s="318"/>
      <c r="D418" s="322"/>
      <c r="E418" s="324" t="s">
        <v>312</v>
      </c>
      <c r="F418" s="929" t="str">
        <f>Translations!$B$353</f>
        <v>Viktad emissionsfaktor</v>
      </c>
      <c r="G418" s="929"/>
      <c r="H418" s="930"/>
      <c r="I418" s="871"/>
      <c r="J418" s="872"/>
      <c r="K418" s="873"/>
      <c r="L418" s="874"/>
      <c r="M418" s="873"/>
      <c r="N418" s="890"/>
    </row>
    <row r="419" spans="2:23" ht="5.0999999999999996" customHeight="1" x14ac:dyDescent="0.25">
      <c r="B419" s="244"/>
      <c r="C419" s="318"/>
      <c r="D419" s="322"/>
      <c r="E419" s="319"/>
      <c r="F419" s="319"/>
      <c r="G419" s="319"/>
      <c r="H419" s="319"/>
      <c r="I419" s="319"/>
      <c r="J419" s="319"/>
      <c r="K419" s="319"/>
      <c r="L419" s="319"/>
      <c r="M419" s="319"/>
      <c r="N419" s="320"/>
    </row>
    <row r="420" spans="2:23" ht="12.75" customHeight="1" x14ac:dyDescent="0.25">
      <c r="B420" s="244"/>
      <c r="C420" s="318"/>
      <c r="D420" s="322"/>
      <c r="E420" s="324" t="s">
        <v>313</v>
      </c>
      <c r="F420" s="923" t="str">
        <f>Translations!$B$257</f>
        <v>Beskrivning av den metod som används</v>
      </c>
      <c r="G420" s="923"/>
      <c r="H420" s="923"/>
      <c r="I420" s="923"/>
      <c r="J420" s="923"/>
      <c r="K420" s="923"/>
      <c r="L420" s="923"/>
      <c r="M420" s="923"/>
      <c r="N420" s="924"/>
    </row>
    <row r="421" spans="2:23" ht="5.0999999999999996" customHeight="1" x14ac:dyDescent="0.25">
      <c r="B421" s="244"/>
      <c r="C421" s="318"/>
      <c r="D421" s="319"/>
      <c r="E421" s="323"/>
      <c r="F421" s="333"/>
      <c r="G421" s="334"/>
      <c r="H421" s="334"/>
      <c r="I421" s="334"/>
      <c r="J421" s="334"/>
      <c r="K421" s="334"/>
      <c r="L421" s="334"/>
      <c r="M421" s="334"/>
      <c r="N421" s="335"/>
    </row>
    <row r="422" spans="2:23" ht="12.75" customHeight="1" x14ac:dyDescent="0.25">
      <c r="B422" s="244"/>
      <c r="C422" s="318"/>
      <c r="D422" s="322"/>
      <c r="E422" s="324"/>
      <c r="F422" s="932" t="str">
        <f>IF(I308&lt;&gt;"",HYPERLINK("#" &amp; Q422,EUConst_MsgDescription),"")</f>
        <v/>
      </c>
      <c r="G422" s="906"/>
      <c r="H422" s="906"/>
      <c r="I422" s="906"/>
      <c r="J422" s="906"/>
      <c r="K422" s="906"/>
      <c r="L422" s="906"/>
      <c r="M422" s="906"/>
      <c r="N422" s="907"/>
      <c r="P422" s="22" t="s">
        <v>175</v>
      </c>
      <c r="Q422" s="371" t="str">
        <f>"#"&amp;ADDRESS(ROW($C$10),COLUMN($C$10))</f>
        <v>#$C$10</v>
      </c>
    </row>
    <row r="423" spans="2:23" ht="5.0999999999999996" customHeight="1" x14ac:dyDescent="0.25">
      <c r="B423" s="244"/>
      <c r="C423" s="318"/>
      <c r="D423" s="322"/>
      <c r="E423" s="325"/>
      <c r="F423" s="933"/>
      <c r="G423" s="933"/>
      <c r="H423" s="933"/>
      <c r="I423" s="933"/>
      <c r="J423" s="933"/>
      <c r="K423" s="933"/>
      <c r="L423" s="933"/>
      <c r="M423" s="933"/>
      <c r="N423" s="934"/>
    </row>
    <row r="424" spans="2:23" ht="50.1" customHeight="1" x14ac:dyDescent="0.25">
      <c r="B424" s="244"/>
      <c r="C424" s="318"/>
      <c r="D424" s="325"/>
      <c r="E424" s="325"/>
      <c r="F424" s="891"/>
      <c r="G424" s="892"/>
      <c r="H424" s="892"/>
      <c r="I424" s="892"/>
      <c r="J424" s="892"/>
      <c r="K424" s="892"/>
      <c r="L424" s="892"/>
      <c r="M424" s="892"/>
      <c r="N424" s="893"/>
    </row>
    <row r="425" spans="2:23" ht="5.0999999999999996" customHeight="1" thickBot="1" x14ac:dyDescent="0.3">
      <c r="B425" s="244"/>
      <c r="C425" s="318"/>
      <c r="D425" s="322"/>
      <c r="E425" s="319"/>
      <c r="F425" s="319"/>
      <c r="G425" s="319"/>
      <c r="H425" s="319"/>
      <c r="I425" s="319"/>
      <c r="J425" s="319"/>
      <c r="K425" s="319"/>
      <c r="L425" s="319"/>
      <c r="M425" s="319"/>
      <c r="N425" s="320"/>
    </row>
    <row r="426" spans="2:23" ht="12.75" customHeight="1" x14ac:dyDescent="0.25">
      <c r="B426" s="244"/>
      <c r="C426" s="318"/>
      <c r="D426" s="322"/>
      <c r="E426" s="324"/>
      <c r="F426" s="935" t="str">
        <f>Translations!$B$210</f>
        <v>Hänvisning till externa filer, i förekommande fall</v>
      </c>
      <c r="G426" s="935"/>
      <c r="H426" s="935"/>
      <c r="I426" s="935"/>
      <c r="J426" s="935"/>
      <c r="K426" s="845"/>
      <c r="L426" s="845"/>
      <c r="M426" s="845"/>
      <c r="N426" s="845"/>
      <c r="W426" s="266" t="s">
        <v>168</v>
      </c>
    </row>
    <row r="427" spans="2:23" ht="5.0999999999999996" customHeight="1" x14ac:dyDescent="0.25">
      <c r="B427" s="244"/>
      <c r="C427" s="318"/>
      <c r="D427" s="322"/>
      <c r="E427" s="319"/>
      <c r="F427" s="319"/>
      <c r="G427" s="319"/>
      <c r="H427" s="319"/>
      <c r="I427" s="319"/>
      <c r="J427" s="319"/>
      <c r="K427" s="319"/>
      <c r="L427" s="319"/>
      <c r="M427" s="319"/>
      <c r="N427" s="320"/>
      <c r="W427" s="253"/>
    </row>
    <row r="428" spans="2:23" ht="12.75" customHeight="1" x14ac:dyDescent="0.25">
      <c r="B428" s="244"/>
      <c r="C428" s="318"/>
      <c r="D428" s="322" t="s">
        <v>32</v>
      </c>
      <c r="E428" s="951" t="str">
        <f>Translations!$B$258</f>
        <v>Har den hierarkiska ordningen följts?</v>
      </c>
      <c r="F428" s="951"/>
      <c r="G428" s="951"/>
      <c r="H428" s="952"/>
      <c r="I428" s="260"/>
      <c r="J428" s="330" t="str">
        <f>Translations!$B$259</f>
        <v>Om inte, varför?</v>
      </c>
      <c r="K428" s="871"/>
      <c r="L428" s="872"/>
      <c r="M428" s="872"/>
      <c r="N428" s="886"/>
      <c r="W428" s="258" t="b">
        <f>AND(I428&lt;&gt;"",I428=TRUE)</f>
        <v>0</v>
      </c>
    </row>
    <row r="429" spans="2:23" ht="5.0999999999999996" customHeight="1" x14ac:dyDescent="0.25">
      <c r="B429" s="244"/>
      <c r="C429" s="318"/>
      <c r="D429" s="319"/>
      <c r="E429" s="552"/>
      <c r="F429" s="552"/>
      <c r="G429" s="552"/>
      <c r="H429" s="552"/>
      <c r="I429" s="552"/>
      <c r="J429" s="552"/>
      <c r="K429" s="552"/>
      <c r="L429" s="552"/>
      <c r="M429" s="552"/>
      <c r="N429" s="553"/>
      <c r="V429" s="254"/>
      <c r="W429" s="253"/>
    </row>
    <row r="430" spans="2:23" ht="12.75" customHeight="1" x14ac:dyDescent="0.25">
      <c r="B430" s="244"/>
      <c r="C430" s="318"/>
      <c r="D430" s="331"/>
      <c r="E430" s="331"/>
      <c r="F430" s="923" t="str">
        <f>Translations!$B$264</f>
        <v>Ytterligare uppgifter om eventuella avvikelser från hierarkin</v>
      </c>
      <c r="G430" s="923"/>
      <c r="H430" s="923"/>
      <c r="I430" s="923"/>
      <c r="J430" s="923"/>
      <c r="K430" s="923"/>
      <c r="L430" s="923"/>
      <c r="M430" s="923"/>
      <c r="N430" s="924"/>
      <c r="V430" s="254"/>
      <c r="W430" s="253"/>
    </row>
    <row r="431" spans="2:23" ht="25.5" customHeight="1" thickBot="1" x14ac:dyDescent="0.3">
      <c r="B431" s="244"/>
      <c r="C431" s="318"/>
      <c r="D431" s="331"/>
      <c r="E431" s="331"/>
      <c r="F431" s="891"/>
      <c r="G431" s="892"/>
      <c r="H431" s="892"/>
      <c r="I431" s="892"/>
      <c r="J431" s="892"/>
      <c r="K431" s="892"/>
      <c r="L431" s="892"/>
      <c r="M431" s="892"/>
      <c r="N431" s="893"/>
      <c r="V431" s="254"/>
      <c r="W431" s="268" t="b">
        <f>W428</f>
        <v>0</v>
      </c>
    </row>
    <row r="432" spans="2:23" ht="5.0999999999999996" customHeight="1" x14ac:dyDescent="0.25">
      <c r="B432" s="244"/>
      <c r="C432" s="318"/>
      <c r="D432" s="322"/>
      <c r="E432" s="319"/>
      <c r="F432" s="319"/>
      <c r="G432" s="319"/>
      <c r="H432" s="319"/>
      <c r="I432" s="319"/>
      <c r="J432" s="319"/>
      <c r="K432" s="319"/>
      <c r="L432" s="319"/>
      <c r="M432" s="319"/>
      <c r="N432" s="320"/>
      <c r="W432" s="254"/>
    </row>
    <row r="433" spans="2:23" ht="5.0999999999999996" customHeight="1" x14ac:dyDescent="0.25">
      <c r="B433" s="244"/>
      <c r="C433" s="315"/>
      <c r="D433" s="328"/>
      <c r="E433" s="316"/>
      <c r="F433" s="316"/>
      <c r="G433" s="316"/>
      <c r="H433" s="316"/>
      <c r="I433" s="316"/>
      <c r="J433" s="316"/>
      <c r="K433" s="316"/>
      <c r="L433" s="316"/>
      <c r="M433" s="316"/>
      <c r="N433" s="317"/>
    </row>
    <row r="434" spans="2:23" ht="12.75" customHeight="1" x14ac:dyDescent="0.25">
      <c r="B434" s="244"/>
      <c r="C434" s="318"/>
      <c r="D434" s="321" t="s">
        <v>330</v>
      </c>
      <c r="E434" s="962" t="str">
        <f>Translations!$B$354</f>
        <v>Import till och export från delanläggningen av mätbar värme</v>
      </c>
      <c r="F434" s="962"/>
      <c r="G434" s="962"/>
      <c r="H434" s="962"/>
      <c r="I434" s="962"/>
      <c r="J434" s="962"/>
      <c r="K434" s="962"/>
      <c r="L434" s="962"/>
      <c r="M434" s="962"/>
      <c r="N434" s="963"/>
      <c r="S434" s="254"/>
      <c r="T434" s="254"/>
    </row>
    <row r="435" spans="2:23" ht="12.75" customHeight="1" x14ac:dyDescent="0.25">
      <c r="B435" s="244"/>
      <c r="C435" s="318"/>
      <c r="D435" s="322" t="s">
        <v>31</v>
      </c>
      <c r="E435" s="925" t="str">
        <f>Translations!$B$357</f>
        <v>Är mätbara värmeflöden relevanta för delanläggningen?</v>
      </c>
      <c r="F435" s="925"/>
      <c r="G435" s="925"/>
      <c r="H435" s="925"/>
      <c r="I435" s="925"/>
      <c r="J435" s="925"/>
      <c r="K435" s="925"/>
      <c r="L435" s="925"/>
      <c r="M435" s="931"/>
      <c r="N435" s="931"/>
    </row>
    <row r="436" spans="2:23" ht="12.75" customHeight="1" x14ac:dyDescent="0.25">
      <c r="B436" s="244"/>
      <c r="C436" s="318"/>
      <c r="D436" s="322"/>
      <c r="E436" s="319"/>
      <c r="F436" s="319"/>
      <c r="G436" s="319"/>
      <c r="H436" s="319"/>
      <c r="I436" s="319"/>
      <c r="J436" s="866" t="str">
        <f>IF(I308="","",IF(AND(M435&lt;&gt;"",M435=FALSE),HYPERLINK(Q436,EUconst_MsgGoOn),""))</f>
        <v/>
      </c>
      <c r="K436" s="867"/>
      <c r="L436" s="867"/>
      <c r="M436" s="867"/>
      <c r="N436" s="868"/>
      <c r="P436" s="22" t="s">
        <v>175</v>
      </c>
      <c r="Q436" s="371" t="str">
        <f>"#"&amp;ADDRESS(ROW(D476),COLUMN(D476))</f>
        <v>#$D$476</v>
      </c>
    </row>
    <row r="437" spans="2:23" ht="5.0999999999999996" customHeight="1" x14ac:dyDescent="0.25">
      <c r="B437" s="244"/>
      <c r="C437" s="318"/>
      <c r="D437" s="322"/>
      <c r="E437" s="322"/>
      <c r="F437" s="322"/>
      <c r="G437" s="322"/>
      <c r="H437" s="322"/>
      <c r="I437" s="322"/>
      <c r="J437" s="322"/>
      <c r="K437" s="322"/>
      <c r="L437" s="322"/>
      <c r="M437" s="322"/>
      <c r="N437" s="329"/>
      <c r="P437" s="22"/>
    </row>
    <row r="438" spans="2:23" ht="12.75" customHeight="1" x14ac:dyDescent="0.25">
      <c r="B438" s="244"/>
      <c r="C438" s="318"/>
      <c r="D438" s="322" t="s">
        <v>32</v>
      </c>
      <c r="E438" s="925" t="str">
        <f>Translations!$B$249</f>
        <v>Information om tillämpad metod</v>
      </c>
      <c r="F438" s="925"/>
      <c r="G438" s="925"/>
      <c r="H438" s="925"/>
      <c r="I438" s="925"/>
      <c r="J438" s="925"/>
      <c r="K438" s="925"/>
      <c r="L438" s="925"/>
      <c r="M438" s="925"/>
      <c r="N438" s="926"/>
    </row>
    <row r="439" spans="2:23" ht="25.5" customHeight="1" thickBot="1" x14ac:dyDescent="0.3">
      <c r="B439" s="244"/>
      <c r="C439" s="318"/>
      <c r="D439" s="319"/>
      <c r="E439" s="319"/>
      <c r="F439" s="319"/>
      <c r="G439" s="319"/>
      <c r="H439" s="319"/>
      <c r="I439" s="927" t="str">
        <f>Translations!$B$254</f>
        <v>Datakälla</v>
      </c>
      <c r="J439" s="927"/>
      <c r="K439" s="927" t="str">
        <f>Translations!$B$255</f>
        <v>Andra datakällor 
(i förekommande fall)</v>
      </c>
      <c r="L439" s="927"/>
      <c r="M439" s="927" t="str">
        <f>Translations!$B$255</f>
        <v>Andra datakällor 
(i förekommande fall)</v>
      </c>
      <c r="N439" s="927"/>
      <c r="W439" s="245" t="s">
        <v>168</v>
      </c>
    </row>
    <row r="440" spans="2:23" ht="12.75" customHeight="1" x14ac:dyDescent="0.25">
      <c r="B440" s="244"/>
      <c r="C440" s="318"/>
      <c r="D440" s="322"/>
      <c r="E440" s="324" t="s">
        <v>310</v>
      </c>
      <c r="F440" s="912" t="str">
        <f>Translations!$B$359</f>
        <v>Importerad mätbar värme</v>
      </c>
      <c r="G440" s="912"/>
      <c r="H440" s="913"/>
      <c r="I440" s="903"/>
      <c r="J440" s="904"/>
      <c r="K440" s="898"/>
      <c r="L440" s="902"/>
      <c r="M440" s="898"/>
      <c r="N440" s="899"/>
      <c r="W440" s="251" t="b">
        <f>AND(M435&lt;&gt;"",M435=FALSE)</f>
        <v>0</v>
      </c>
    </row>
    <row r="441" spans="2:23" ht="12.75" customHeight="1" x14ac:dyDescent="0.25">
      <c r="B441" s="244"/>
      <c r="C441" s="318"/>
      <c r="D441" s="322"/>
      <c r="E441" s="324" t="s">
        <v>311</v>
      </c>
      <c r="F441" s="914" t="str">
        <f>Translations!$B$360</f>
        <v>Mätbar värme från massa</v>
      </c>
      <c r="G441" s="914"/>
      <c r="H441" s="915"/>
      <c r="I441" s="916"/>
      <c r="J441" s="917"/>
      <c r="K441" s="918"/>
      <c r="L441" s="919"/>
      <c r="M441" s="918"/>
      <c r="N441" s="920"/>
      <c r="W441" s="252" t="b">
        <f>W440</f>
        <v>0</v>
      </c>
    </row>
    <row r="442" spans="2:23" ht="12.75" customHeight="1" x14ac:dyDescent="0.25">
      <c r="B442" s="244"/>
      <c r="C442" s="318"/>
      <c r="D442" s="322"/>
      <c r="E442" s="324" t="s">
        <v>312</v>
      </c>
      <c r="F442" s="914" t="str">
        <f>Translations!$B$361</f>
        <v>Mätbar värme från salpetersyra</v>
      </c>
      <c r="G442" s="914"/>
      <c r="H442" s="915"/>
      <c r="I442" s="916"/>
      <c r="J442" s="917"/>
      <c r="K442" s="918"/>
      <c r="L442" s="919"/>
      <c r="M442" s="918"/>
      <c r="N442" s="920"/>
      <c r="W442" s="252" t="b">
        <f>W441</f>
        <v>0</v>
      </c>
    </row>
    <row r="443" spans="2:23" ht="12.75" customHeight="1" x14ac:dyDescent="0.25">
      <c r="B443" s="244"/>
      <c r="C443" s="318"/>
      <c r="D443" s="322"/>
      <c r="E443" s="324" t="s">
        <v>313</v>
      </c>
      <c r="F443" s="921" t="str">
        <f>Translations!$B$362</f>
        <v>Exporterad mätbar värme</v>
      </c>
      <c r="G443" s="921"/>
      <c r="H443" s="922"/>
      <c r="I443" s="879"/>
      <c r="J443" s="880"/>
      <c r="K443" s="881"/>
      <c r="L443" s="882"/>
      <c r="M443" s="881"/>
      <c r="N443" s="883"/>
      <c r="W443" s="252" t="b">
        <f>W442</f>
        <v>0</v>
      </c>
    </row>
    <row r="444" spans="2:23" ht="12.75" customHeight="1" x14ac:dyDescent="0.25">
      <c r="B444" s="244"/>
      <c r="C444" s="318"/>
      <c r="D444" s="322"/>
      <c r="E444" s="324" t="s">
        <v>314</v>
      </c>
      <c r="F444" s="929" t="str">
        <f>Translations!$B$274</f>
        <v>Mätbara nettovärmeflöden</v>
      </c>
      <c r="G444" s="929"/>
      <c r="H444" s="930"/>
      <c r="I444" s="871"/>
      <c r="J444" s="872"/>
      <c r="K444" s="873"/>
      <c r="L444" s="874"/>
      <c r="M444" s="873"/>
      <c r="N444" s="890"/>
      <c r="W444" s="252" t="b">
        <f>W443</f>
        <v>0</v>
      </c>
    </row>
    <row r="445" spans="2:23" ht="5.0999999999999996" customHeight="1" x14ac:dyDescent="0.25">
      <c r="B445" s="244"/>
      <c r="C445" s="318"/>
      <c r="D445" s="322"/>
      <c r="E445" s="319"/>
      <c r="F445" s="319"/>
      <c r="G445" s="319"/>
      <c r="H445" s="319"/>
      <c r="I445" s="319"/>
      <c r="J445" s="319"/>
      <c r="K445" s="319"/>
      <c r="L445" s="319"/>
      <c r="M445" s="319"/>
      <c r="N445" s="320"/>
      <c r="W445" s="253"/>
    </row>
    <row r="446" spans="2:23" ht="12.75" customHeight="1" x14ac:dyDescent="0.25">
      <c r="B446" s="244"/>
      <c r="C446" s="318"/>
      <c r="D446" s="322"/>
      <c r="E446" s="324" t="s">
        <v>314</v>
      </c>
      <c r="F446" s="923" t="str">
        <f>Translations!$B$257</f>
        <v>Beskrivning av den metod som används</v>
      </c>
      <c r="G446" s="923"/>
      <c r="H446" s="923"/>
      <c r="I446" s="923"/>
      <c r="J446" s="923"/>
      <c r="K446" s="923"/>
      <c r="L446" s="923"/>
      <c r="M446" s="923"/>
      <c r="N446" s="924"/>
      <c r="W446" s="253"/>
    </row>
    <row r="447" spans="2:23" ht="5.0999999999999996" customHeight="1" x14ac:dyDescent="0.25">
      <c r="B447" s="244"/>
      <c r="C447" s="318"/>
      <c r="D447" s="319"/>
      <c r="E447" s="323"/>
      <c r="F447" s="213"/>
      <c r="G447" s="556"/>
      <c r="H447" s="556"/>
      <c r="I447" s="556"/>
      <c r="J447" s="556"/>
      <c r="K447" s="556"/>
      <c r="L447" s="556"/>
      <c r="M447" s="556"/>
      <c r="N447" s="557"/>
      <c r="W447" s="253"/>
    </row>
    <row r="448" spans="2:23" ht="12.75" customHeight="1" x14ac:dyDescent="0.25">
      <c r="B448" s="244"/>
      <c r="C448" s="318"/>
      <c r="D448" s="322"/>
      <c r="E448" s="324"/>
      <c r="F448" s="932" t="str">
        <f>IF(I308&lt;&gt;"",HYPERLINK("#" &amp; Q448,EUConst_MsgDescription),"")</f>
        <v/>
      </c>
      <c r="G448" s="906"/>
      <c r="H448" s="906"/>
      <c r="I448" s="906"/>
      <c r="J448" s="906"/>
      <c r="K448" s="906"/>
      <c r="L448" s="906"/>
      <c r="M448" s="906"/>
      <c r="N448" s="907"/>
      <c r="P448" s="22" t="s">
        <v>175</v>
      </c>
      <c r="Q448" s="371" t="str">
        <f>"#"&amp;ADDRESS(ROW($C$10),COLUMN($C$10))</f>
        <v>#$C$10</v>
      </c>
      <c r="W448" s="253"/>
    </row>
    <row r="449" spans="1:23" ht="5.0999999999999996" customHeight="1" x14ac:dyDescent="0.25">
      <c r="C449" s="318"/>
      <c r="D449" s="322"/>
      <c r="E449" s="325"/>
      <c r="F449" s="933"/>
      <c r="G449" s="933"/>
      <c r="H449" s="933"/>
      <c r="I449" s="933"/>
      <c r="J449" s="933"/>
      <c r="K449" s="933"/>
      <c r="L449" s="933"/>
      <c r="M449" s="933"/>
      <c r="N449" s="934"/>
      <c r="W449" s="253"/>
    </row>
    <row r="450" spans="1:23" s="249" customFormat="1" ht="50.1" customHeight="1" x14ac:dyDescent="0.25">
      <c r="A450" s="254"/>
      <c r="B450" s="12"/>
      <c r="C450" s="318"/>
      <c r="D450" s="325"/>
      <c r="E450" s="325"/>
      <c r="F450" s="891"/>
      <c r="G450" s="892"/>
      <c r="H450" s="892"/>
      <c r="I450" s="892"/>
      <c r="J450" s="892"/>
      <c r="K450" s="892"/>
      <c r="L450" s="892"/>
      <c r="M450" s="892"/>
      <c r="N450" s="893"/>
      <c r="O450" s="36"/>
      <c r="P450" s="254"/>
      <c r="Q450" s="254"/>
      <c r="R450" s="254"/>
      <c r="S450" s="245"/>
      <c r="T450" s="245"/>
      <c r="U450" s="254"/>
      <c r="V450" s="254"/>
      <c r="W450" s="255" t="b">
        <f>W444</f>
        <v>0</v>
      </c>
    </row>
    <row r="451" spans="1:23" ht="5.0999999999999996" customHeight="1" x14ac:dyDescent="0.25">
      <c r="C451" s="318"/>
      <c r="D451" s="322"/>
      <c r="E451" s="319"/>
      <c r="F451" s="319"/>
      <c r="G451" s="319"/>
      <c r="H451" s="319"/>
      <c r="I451" s="319"/>
      <c r="J451" s="319"/>
      <c r="K451" s="319"/>
      <c r="L451" s="319"/>
      <c r="M451" s="319"/>
      <c r="N451" s="320"/>
      <c r="W451" s="253"/>
    </row>
    <row r="452" spans="1:23" ht="12.75" customHeight="1" x14ac:dyDescent="0.25">
      <c r="C452" s="318"/>
      <c r="D452" s="322"/>
      <c r="E452" s="324"/>
      <c r="F452" s="935" t="str">
        <f>Translations!$B$210</f>
        <v>Hänvisning till externa filer, i förekommande fall</v>
      </c>
      <c r="G452" s="935"/>
      <c r="H452" s="935"/>
      <c r="I452" s="935"/>
      <c r="J452" s="935"/>
      <c r="K452" s="845"/>
      <c r="L452" s="845"/>
      <c r="M452" s="845"/>
      <c r="N452" s="845"/>
      <c r="W452" s="255" t="b">
        <f>W450</f>
        <v>0</v>
      </c>
    </row>
    <row r="453" spans="1:23" ht="5.0999999999999996" customHeight="1" x14ac:dyDescent="0.25">
      <c r="C453" s="318"/>
      <c r="D453" s="322"/>
      <c r="E453" s="319"/>
      <c r="F453" s="319"/>
      <c r="G453" s="319"/>
      <c r="H453" s="319"/>
      <c r="I453" s="319"/>
      <c r="J453" s="319"/>
      <c r="K453" s="319"/>
      <c r="L453" s="319"/>
      <c r="M453" s="319"/>
      <c r="N453" s="320"/>
      <c r="V453" s="254"/>
      <c r="W453" s="253"/>
    </row>
    <row r="454" spans="1:23" ht="12.75" customHeight="1" x14ac:dyDescent="0.25">
      <c r="C454" s="318"/>
      <c r="D454" s="322" t="s">
        <v>33</v>
      </c>
      <c r="E454" s="951" t="str">
        <f>Translations!$B$258</f>
        <v>Har den hierarkiska ordningen följts?</v>
      </c>
      <c r="F454" s="951"/>
      <c r="G454" s="951"/>
      <c r="H454" s="952"/>
      <c r="I454" s="260"/>
      <c r="J454" s="330" t="str">
        <f>Translations!$B$259</f>
        <v>Om inte, varför?</v>
      </c>
      <c r="K454" s="871"/>
      <c r="L454" s="872"/>
      <c r="M454" s="872"/>
      <c r="N454" s="886"/>
      <c r="V454" s="257" t="b">
        <f>W452</f>
        <v>0</v>
      </c>
      <c r="W454" s="258" t="b">
        <f>OR(W450,AND(I454&lt;&gt;"",I454=TRUE))</f>
        <v>0</v>
      </c>
    </row>
    <row r="455" spans="1:23" ht="5.0999999999999996" customHeight="1" x14ac:dyDescent="0.25">
      <c r="C455" s="318"/>
      <c r="D455" s="319"/>
      <c r="E455" s="552"/>
      <c r="F455" s="552"/>
      <c r="G455" s="552"/>
      <c r="H455" s="552"/>
      <c r="I455" s="552"/>
      <c r="J455" s="552"/>
      <c r="K455" s="552"/>
      <c r="L455" s="552"/>
      <c r="M455" s="552"/>
      <c r="N455" s="553"/>
      <c r="V455" s="254"/>
      <c r="W455" s="253"/>
    </row>
    <row r="456" spans="1:23" ht="12.75" customHeight="1" x14ac:dyDescent="0.25">
      <c r="C456" s="318"/>
      <c r="D456" s="331"/>
      <c r="E456" s="331"/>
      <c r="F456" s="923" t="str">
        <f>Translations!$B$264</f>
        <v>Ytterligare uppgifter om eventuella avvikelser från hierarkin</v>
      </c>
      <c r="G456" s="923"/>
      <c r="H456" s="923"/>
      <c r="I456" s="923"/>
      <c r="J456" s="923"/>
      <c r="K456" s="923"/>
      <c r="L456" s="923"/>
      <c r="M456" s="923"/>
      <c r="N456" s="924"/>
      <c r="V456" s="254"/>
      <c r="W456" s="253"/>
    </row>
    <row r="457" spans="1:23" ht="25.5" customHeight="1" x14ac:dyDescent="0.25">
      <c r="C457" s="318"/>
      <c r="D457" s="331"/>
      <c r="E457" s="331"/>
      <c r="F457" s="891"/>
      <c r="G457" s="892"/>
      <c r="H457" s="892"/>
      <c r="I457" s="892"/>
      <c r="J457" s="892"/>
      <c r="K457" s="892"/>
      <c r="L457" s="892"/>
      <c r="M457" s="892"/>
      <c r="N457" s="893"/>
      <c r="V457" s="254"/>
      <c r="W457" s="255" t="b">
        <f>W454</f>
        <v>0</v>
      </c>
    </row>
    <row r="458" spans="1:23" ht="5.0999999999999996" customHeight="1" x14ac:dyDescent="0.25">
      <c r="C458" s="318"/>
      <c r="D458" s="319"/>
      <c r="E458" s="552"/>
      <c r="F458" s="552"/>
      <c r="G458" s="552"/>
      <c r="H458" s="552"/>
      <c r="I458" s="552"/>
      <c r="J458" s="552"/>
      <c r="K458" s="552"/>
      <c r="L458" s="552"/>
      <c r="M458" s="552"/>
      <c r="N458" s="553"/>
      <c r="V458" s="254"/>
      <c r="W458" s="253"/>
    </row>
    <row r="459" spans="1:23" ht="12.75" customHeight="1" x14ac:dyDescent="0.25">
      <c r="C459" s="318"/>
      <c r="D459" s="322" t="s">
        <v>34</v>
      </c>
      <c r="E459" s="925" t="str">
        <f>Translations!$B$363</f>
        <v>Beskrivning av den metod som används för att fastställa relevanta tillskrivningsbara utsläppsfaktorer enligt avsnitt 10.1.2 och 10.1.3 i bilaga VII till FAR.</v>
      </c>
      <c r="F459" s="925"/>
      <c r="G459" s="925"/>
      <c r="H459" s="925"/>
      <c r="I459" s="925"/>
      <c r="J459" s="925"/>
      <c r="K459" s="925"/>
      <c r="L459" s="925"/>
      <c r="M459" s="925"/>
      <c r="N459" s="926"/>
      <c r="V459" s="254"/>
      <c r="W459" s="253"/>
    </row>
    <row r="460" spans="1:23" ht="5.0999999999999996" customHeight="1" x14ac:dyDescent="0.25">
      <c r="C460" s="318"/>
      <c r="D460" s="319"/>
      <c r="E460" s="323"/>
      <c r="F460" s="213"/>
      <c r="G460" s="556"/>
      <c r="H460" s="556"/>
      <c r="I460" s="556"/>
      <c r="J460" s="556"/>
      <c r="K460" s="556"/>
      <c r="L460" s="556"/>
      <c r="M460" s="556"/>
      <c r="N460" s="557"/>
      <c r="W460" s="253"/>
    </row>
    <row r="461" spans="1:23" ht="12.75" customHeight="1" x14ac:dyDescent="0.25">
      <c r="C461" s="318"/>
      <c r="D461" s="322"/>
      <c r="E461" s="324"/>
      <c r="F461" s="932" t="str">
        <f>IF(I308&lt;&gt;"",HYPERLINK("#" &amp; Q461,EUConst_MsgDescription),"")</f>
        <v/>
      </c>
      <c r="G461" s="906"/>
      <c r="H461" s="906"/>
      <c r="I461" s="906"/>
      <c r="J461" s="906"/>
      <c r="K461" s="906"/>
      <c r="L461" s="906"/>
      <c r="M461" s="906"/>
      <c r="N461" s="907"/>
      <c r="P461" s="22" t="s">
        <v>175</v>
      </c>
      <c r="Q461" s="371" t="str">
        <f>"#"&amp;ADDRESS(ROW($C$10),COLUMN($C$10))</f>
        <v>#$C$10</v>
      </c>
      <c r="W461" s="253"/>
    </row>
    <row r="462" spans="1:23" ht="5.0999999999999996" customHeight="1" x14ac:dyDescent="0.25">
      <c r="C462" s="318"/>
      <c r="D462" s="322"/>
      <c r="E462" s="325"/>
      <c r="F462" s="933"/>
      <c r="G462" s="933"/>
      <c r="H462" s="933"/>
      <c r="I462" s="933"/>
      <c r="J462" s="933"/>
      <c r="K462" s="933"/>
      <c r="L462" s="933"/>
      <c r="M462" s="933"/>
      <c r="N462" s="934"/>
      <c r="W462" s="253"/>
    </row>
    <row r="463" spans="1:23" s="249" customFormat="1" ht="50.1" customHeight="1" x14ac:dyDescent="0.25">
      <c r="A463" s="254"/>
      <c r="B463" s="12"/>
      <c r="C463" s="318"/>
      <c r="D463" s="331"/>
      <c r="E463" s="332"/>
      <c r="F463" s="891"/>
      <c r="G463" s="892"/>
      <c r="H463" s="892"/>
      <c r="I463" s="892"/>
      <c r="J463" s="892"/>
      <c r="K463" s="892"/>
      <c r="L463" s="892"/>
      <c r="M463" s="892"/>
      <c r="N463" s="893"/>
      <c r="O463" s="36"/>
      <c r="P463" s="269"/>
      <c r="Q463" s="245"/>
      <c r="R463" s="254"/>
      <c r="S463" s="245"/>
      <c r="T463" s="245"/>
      <c r="U463" s="254"/>
      <c r="V463" s="254"/>
      <c r="W463" s="255" t="b">
        <f>W452</f>
        <v>0</v>
      </c>
    </row>
    <row r="464" spans="1:23" ht="5.0999999999999996" customHeight="1" x14ac:dyDescent="0.25">
      <c r="C464" s="318"/>
      <c r="D464" s="322"/>
      <c r="E464" s="319"/>
      <c r="F464" s="319"/>
      <c r="G464" s="319"/>
      <c r="H464" s="319"/>
      <c r="I464" s="319"/>
      <c r="J464" s="319"/>
      <c r="K464" s="319"/>
      <c r="L464" s="319"/>
      <c r="M464" s="319"/>
      <c r="N464" s="320"/>
      <c r="W464" s="253"/>
    </row>
    <row r="465" spans="2:23" ht="12.75" customHeight="1" x14ac:dyDescent="0.25">
      <c r="C465" s="318"/>
      <c r="D465" s="322"/>
      <c r="E465" s="324"/>
      <c r="F465" s="935" t="str">
        <f>Translations!$B$210</f>
        <v>Hänvisning till externa filer, i förekommande fall</v>
      </c>
      <c r="G465" s="935"/>
      <c r="H465" s="935"/>
      <c r="I465" s="935"/>
      <c r="J465" s="935"/>
      <c r="K465" s="845"/>
      <c r="L465" s="845"/>
      <c r="M465" s="845"/>
      <c r="N465" s="845"/>
      <c r="W465" s="255" t="b">
        <f>W463</f>
        <v>0</v>
      </c>
    </row>
    <row r="466" spans="2:23" ht="5.0999999999999996" customHeight="1" x14ac:dyDescent="0.25">
      <c r="C466" s="318"/>
      <c r="D466" s="319"/>
      <c r="E466" s="552"/>
      <c r="F466" s="552"/>
      <c r="G466" s="552"/>
      <c r="H466" s="552"/>
      <c r="I466" s="552"/>
      <c r="J466" s="552"/>
      <c r="K466" s="552"/>
      <c r="L466" s="552"/>
      <c r="M466" s="552"/>
      <c r="N466" s="553"/>
      <c r="R466" s="254"/>
      <c r="V466" s="254"/>
      <c r="W466" s="253"/>
    </row>
    <row r="467" spans="2:23" ht="12.75" customHeight="1" x14ac:dyDescent="0.25">
      <c r="C467" s="318"/>
      <c r="D467" s="322" t="s">
        <v>35</v>
      </c>
      <c r="E467" s="925" t="str">
        <f>Translations!$B$366</f>
        <v>Är mätbara värmeflöden som importeras från delanläggningar som producerar massa relevanta?</v>
      </c>
      <c r="F467" s="925"/>
      <c r="G467" s="925"/>
      <c r="H467" s="925"/>
      <c r="I467" s="925"/>
      <c r="J467" s="925"/>
      <c r="K467" s="925"/>
      <c r="L467" s="925"/>
      <c r="M467" s="931"/>
      <c r="N467" s="931"/>
      <c r="R467" s="254"/>
      <c r="V467" s="254"/>
      <c r="W467" s="255" t="b">
        <f>W465</f>
        <v>0</v>
      </c>
    </row>
    <row r="468" spans="2:23" ht="5.0999999999999996" customHeight="1" x14ac:dyDescent="0.25">
      <c r="C468" s="318"/>
      <c r="D468" s="319"/>
      <c r="E468" s="552"/>
      <c r="F468" s="552"/>
      <c r="G468" s="552"/>
      <c r="H468" s="552"/>
      <c r="I468" s="552"/>
      <c r="J468" s="552"/>
      <c r="K468" s="552"/>
      <c r="L468" s="552"/>
      <c r="M468" s="552"/>
      <c r="N468" s="553"/>
      <c r="R468" s="254"/>
      <c r="V468" s="254"/>
      <c r="W468" s="253"/>
    </row>
    <row r="469" spans="2:23" ht="12.75" customHeight="1" x14ac:dyDescent="0.25">
      <c r="C469" s="318"/>
      <c r="D469" s="319"/>
      <c r="E469" s="319"/>
      <c r="F469" s="923" t="str">
        <f>Translations!$B$257</f>
        <v>Beskrivning av den metod som används</v>
      </c>
      <c r="G469" s="923"/>
      <c r="H469" s="923"/>
      <c r="I469" s="923"/>
      <c r="J469" s="923"/>
      <c r="K469" s="923"/>
      <c r="L469" s="923"/>
      <c r="M469" s="923"/>
      <c r="N469" s="924"/>
      <c r="R469" s="254"/>
      <c r="V469" s="254"/>
      <c r="W469" s="253"/>
    </row>
    <row r="470" spans="2:23" ht="5.0999999999999996" customHeight="1" x14ac:dyDescent="0.25">
      <c r="C470" s="318"/>
      <c r="D470" s="319"/>
      <c r="E470" s="552"/>
      <c r="F470" s="552"/>
      <c r="G470" s="552"/>
      <c r="H470" s="552"/>
      <c r="I470" s="552"/>
      <c r="J470" s="552"/>
      <c r="K470" s="552"/>
      <c r="L470" s="552"/>
      <c r="M470" s="552"/>
      <c r="N470" s="553"/>
      <c r="R470" s="254"/>
      <c r="V470" s="254"/>
      <c r="W470" s="253"/>
    </row>
    <row r="471" spans="2:23" ht="12.75" customHeight="1" x14ac:dyDescent="0.25">
      <c r="C471" s="318"/>
      <c r="D471" s="322"/>
      <c r="E471" s="324"/>
      <c r="F471" s="932" t="str">
        <f>IF(I308&lt;&gt;"",HYPERLINK("#" &amp; Q471,EUConst_MsgDescription),"")</f>
        <v/>
      </c>
      <c r="G471" s="906"/>
      <c r="H471" s="906"/>
      <c r="I471" s="906"/>
      <c r="J471" s="906"/>
      <c r="K471" s="906"/>
      <c r="L471" s="906"/>
      <c r="M471" s="906"/>
      <c r="N471" s="907"/>
      <c r="P471" s="22" t="s">
        <v>175</v>
      </c>
      <c r="Q471" s="371" t="str">
        <f>"#"&amp;ADDRESS(ROW($C$10),COLUMN($C$10))</f>
        <v>#$C$10</v>
      </c>
      <c r="W471" s="253"/>
    </row>
    <row r="472" spans="2:23" ht="5.0999999999999996" customHeight="1" x14ac:dyDescent="0.25">
      <c r="C472" s="318"/>
      <c r="D472" s="322"/>
      <c r="E472" s="325"/>
      <c r="F472" s="933"/>
      <c r="G472" s="933"/>
      <c r="H472" s="933"/>
      <c r="I472" s="933"/>
      <c r="J472" s="933"/>
      <c r="K472" s="933"/>
      <c r="L472" s="933"/>
      <c r="M472" s="933"/>
      <c r="N472" s="934"/>
      <c r="W472" s="253"/>
    </row>
    <row r="473" spans="2:23" ht="50.1" customHeight="1" thickBot="1" x14ac:dyDescent="0.3">
      <c r="C473" s="318"/>
      <c r="D473" s="319"/>
      <c r="E473" s="319"/>
      <c r="F473" s="891"/>
      <c r="G473" s="892"/>
      <c r="H473" s="892"/>
      <c r="I473" s="892"/>
      <c r="J473" s="892"/>
      <c r="K473" s="892"/>
      <c r="L473" s="892"/>
      <c r="M473" s="892"/>
      <c r="N473" s="893"/>
      <c r="R473" s="254"/>
      <c r="V473" s="254"/>
      <c r="W473" s="270" t="b">
        <f>OR(W467,AND(M467&lt;&gt;"",M467=FALSE))</f>
        <v>0</v>
      </c>
    </row>
    <row r="474" spans="2:23" ht="5.0999999999999996" customHeight="1" x14ac:dyDescent="0.25">
      <c r="C474" s="318"/>
      <c r="D474" s="322"/>
      <c r="E474" s="319"/>
      <c r="F474" s="319"/>
      <c r="G474" s="319"/>
      <c r="H474" s="319"/>
      <c r="I474" s="319"/>
      <c r="J474" s="319"/>
      <c r="K474" s="319"/>
      <c r="L474" s="319"/>
      <c r="M474" s="319"/>
      <c r="N474" s="320"/>
    </row>
    <row r="475" spans="2:23" ht="5.0999999999999996" customHeight="1" x14ac:dyDescent="0.25">
      <c r="B475" s="244"/>
      <c r="C475" s="315"/>
      <c r="D475" s="328"/>
      <c r="E475" s="316"/>
      <c r="F475" s="316"/>
      <c r="G475" s="316"/>
      <c r="H475" s="316"/>
      <c r="I475" s="316"/>
      <c r="J475" s="316"/>
      <c r="K475" s="316"/>
      <c r="L475" s="316"/>
      <c r="M475" s="316"/>
      <c r="N475" s="317"/>
    </row>
    <row r="476" spans="2:23" ht="12.75" customHeight="1" x14ac:dyDescent="0.25">
      <c r="B476" s="244"/>
      <c r="C476" s="318"/>
      <c r="D476" s="321" t="s">
        <v>331</v>
      </c>
      <c r="E476" s="962" t="str">
        <f>Translations!$B$367</f>
        <v>Delanläggningens restgasbalans</v>
      </c>
      <c r="F476" s="962"/>
      <c r="G476" s="962"/>
      <c r="H476" s="962"/>
      <c r="I476" s="962"/>
      <c r="J476" s="962"/>
      <c r="K476" s="962"/>
      <c r="L476" s="962"/>
      <c r="M476" s="962"/>
      <c r="N476" s="963"/>
    </row>
    <row r="477" spans="2:23" ht="12.75" customHeight="1" x14ac:dyDescent="0.25">
      <c r="B477" s="244"/>
      <c r="C477" s="318"/>
      <c r="D477" s="322" t="s">
        <v>31</v>
      </c>
      <c r="E477" s="925" t="str">
        <f>Translations!$B$370</f>
        <v>Är restgaser relevanta för delanläggningen?</v>
      </c>
      <c r="F477" s="925"/>
      <c r="G477" s="925"/>
      <c r="H477" s="925"/>
      <c r="I477" s="925"/>
      <c r="J477" s="925"/>
      <c r="K477" s="925"/>
      <c r="L477" s="925"/>
      <c r="M477" s="931"/>
      <c r="N477" s="931"/>
    </row>
    <row r="478" spans="2:23" ht="12.75" customHeight="1" x14ac:dyDescent="0.25">
      <c r="B478" s="244"/>
      <c r="C478" s="318"/>
      <c r="D478" s="322"/>
      <c r="E478" s="319"/>
      <c r="F478" s="319"/>
      <c r="G478" s="319"/>
      <c r="H478" s="319"/>
      <c r="I478" s="319"/>
      <c r="J478" s="866" t="str">
        <f>IF(I308="","",IF(AND(M477&lt;&gt;"",M477=FALSE),HYPERLINK(Q478,EUconst_MsgGoOn),""))</f>
        <v/>
      </c>
      <c r="K478" s="867"/>
      <c r="L478" s="867"/>
      <c r="M478" s="867"/>
      <c r="N478" s="868"/>
      <c r="P478" s="22" t="s">
        <v>175</v>
      </c>
      <c r="Q478" s="371" t="str">
        <f>"#JUMP_F"&amp;P308+1</f>
        <v>#JUMP_F2</v>
      </c>
    </row>
    <row r="479" spans="2:23" ht="5.0999999999999996" customHeight="1" x14ac:dyDescent="0.25">
      <c r="B479" s="244"/>
      <c r="C479" s="318"/>
      <c r="D479" s="322"/>
      <c r="E479" s="319"/>
      <c r="F479" s="319"/>
      <c r="G479" s="319"/>
      <c r="H479" s="319"/>
      <c r="I479" s="319"/>
      <c r="J479" s="319"/>
      <c r="K479" s="319"/>
      <c r="L479" s="319"/>
      <c r="M479" s="319"/>
      <c r="N479" s="320"/>
    </row>
    <row r="480" spans="2:23" ht="12.75" customHeight="1" x14ac:dyDescent="0.25">
      <c r="B480" s="244"/>
      <c r="C480" s="318"/>
      <c r="D480" s="322" t="s">
        <v>32</v>
      </c>
      <c r="E480" s="925" t="str">
        <f>Translations!$B$249</f>
        <v>Information om tillämpad metod</v>
      </c>
      <c r="F480" s="925"/>
      <c r="G480" s="925"/>
      <c r="H480" s="925"/>
      <c r="I480" s="925"/>
      <c r="J480" s="925"/>
      <c r="K480" s="925"/>
      <c r="L480" s="925"/>
      <c r="M480" s="925"/>
      <c r="N480" s="926"/>
    </row>
    <row r="481" spans="2:23" ht="25.5" customHeight="1" thickBot="1" x14ac:dyDescent="0.3">
      <c r="B481" s="244"/>
      <c r="C481" s="318"/>
      <c r="D481" s="319"/>
      <c r="E481" s="319"/>
      <c r="F481" s="336"/>
      <c r="G481" s="319"/>
      <c r="H481" s="319"/>
      <c r="I481" s="927" t="str">
        <f>Translations!$B$254</f>
        <v>Datakälla</v>
      </c>
      <c r="J481" s="927"/>
      <c r="K481" s="927" t="str">
        <f>Translations!$B$255</f>
        <v>Andra datakällor 
(i förekommande fall)</v>
      </c>
      <c r="L481" s="927"/>
      <c r="M481" s="927" t="str">
        <f>Translations!$B$255</f>
        <v>Andra datakällor 
(i förekommande fall)</v>
      </c>
      <c r="N481" s="927"/>
      <c r="W481" s="245" t="s">
        <v>168</v>
      </c>
    </row>
    <row r="482" spans="2:23" ht="12.75" customHeight="1" x14ac:dyDescent="0.25">
      <c r="B482" s="244"/>
      <c r="C482" s="318"/>
      <c r="D482" s="322"/>
      <c r="E482" s="324" t="s">
        <v>310</v>
      </c>
      <c r="F482" s="912" t="str">
        <f>Translations!$B$374</f>
        <v>Producerade restgaser</v>
      </c>
      <c r="G482" s="912"/>
      <c r="H482" s="913"/>
      <c r="I482" s="903"/>
      <c r="J482" s="904"/>
      <c r="K482" s="898"/>
      <c r="L482" s="902"/>
      <c r="M482" s="898"/>
      <c r="N482" s="899"/>
      <c r="W482" s="251" t="b">
        <f>AND(M477&lt;&gt;"",M477=FALSE)</f>
        <v>0</v>
      </c>
    </row>
    <row r="483" spans="2:23" ht="12.75" customHeight="1" x14ac:dyDescent="0.25">
      <c r="B483" s="244"/>
      <c r="C483" s="318"/>
      <c r="D483" s="322"/>
      <c r="E483" s="324" t="s">
        <v>311</v>
      </c>
      <c r="F483" s="914" t="str">
        <f>Translations!$B$256</f>
        <v>Energiinnehåll</v>
      </c>
      <c r="G483" s="914"/>
      <c r="H483" s="915"/>
      <c r="I483" s="916"/>
      <c r="J483" s="917"/>
      <c r="K483" s="918"/>
      <c r="L483" s="919"/>
      <c r="M483" s="918"/>
      <c r="N483" s="920"/>
      <c r="W483" s="252" t="b">
        <f>W482</f>
        <v>0</v>
      </c>
    </row>
    <row r="484" spans="2:23" ht="12.75" customHeight="1" x14ac:dyDescent="0.25">
      <c r="B484" s="244"/>
      <c r="C484" s="318"/>
      <c r="D484" s="322"/>
      <c r="E484" s="324" t="s">
        <v>312</v>
      </c>
      <c r="F484" s="921" t="str">
        <f>Translations!$B$375</f>
        <v>Emissionsfaktor</v>
      </c>
      <c r="G484" s="921"/>
      <c r="H484" s="922"/>
      <c r="I484" s="879"/>
      <c r="J484" s="880"/>
      <c r="K484" s="881"/>
      <c r="L484" s="882"/>
      <c r="M484" s="881"/>
      <c r="N484" s="883"/>
      <c r="W484" s="252" t="b">
        <f>W483</f>
        <v>0</v>
      </c>
    </row>
    <row r="485" spans="2:23" ht="12.75" customHeight="1" x14ac:dyDescent="0.25">
      <c r="B485" s="244"/>
      <c r="C485" s="318"/>
      <c r="D485" s="322"/>
      <c r="E485" s="324" t="s">
        <v>313</v>
      </c>
      <c r="F485" s="912" t="str">
        <f>Translations!$B$376</f>
        <v>Förbrukade restgaser</v>
      </c>
      <c r="G485" s="912"/>
      <c r="H485" s="913"/>
      <c r="I485" s="903"/>
      <c r="J485" s="904"/>
      <c r="K485" s="898"/>
      <c r="L485" s="902"/>
      <c r="M485" s="898"/>
      <c r="N485" s="899"/>
      <c r="W485" s="252" t="b">
        <f t="shared" ref="W485:W496" si="1">W484</f>
        <v>0</v>
      </c>
    </row>
    <row r="486" spans="2:23" ht="12.75" customHeight="1" x14ac:dyDescent="0.25">
      <c r="B486" s="244"/>
      <c r="C486" s="318"/>
      <c r="D486" s="322"/>
      <c r="E486" s="324" t="s">
        <v>314</v>
      </c>
      <c r="F486" s="914" t="str">
        <f>Translations!$B$256</f>
        <v>Energiinnehåll</v>
      </c>
      <c r="G486" s="914"/>
      <c r="H486" s="915"/>
      <c r="I486" s="916"/>
      <c r="J486" s="917"/>
      <c r="K486" s="918"/>
      <c r="L486" s="919"/>
      <c r="M486" s="918"/>
      <c r="N486" s="920"/>
      <c r="W486" s="252" t="b">
        <f t="shared" si="1"/>
        <v>0</v>
      </c>
    </row>
    <row r="487" spans="2:23" ht="12.75" customHeight="1" x14ac:dyDescent="0.25">
      <c r="B487" s="244"/>
      <c r="C487" s="318"/>
      <c r="D487" s="322"/>
      <c r="E487" s="324" t="s">
        <v>315</v>
      </c>
      <c r="F487" s="921" t="str">
        <f>Translations!$B$375</f>
        <v>Emissionsfaktor</v>
      </c>
      <c r="G487" s="921"/>
      <c r="H487" s="922"/>
      <c r="I487" s="879"/>
      <c r="J487" s="880"/>
      <c r="K487" s="881"/>
      <c r="L487" s="882"/>
      <c r="M487" s="881"/>
      <c r="N487" s="883"/>
      <c r="W487" s="252" t="b">
        <f t="shared" si="1"/>
        <v>0</v>
      </c>
    </row>
    <row r="488" spans="2:23" ht="12.75" customHeight="1" x14ac:dyDescent="0.25">
      <c r="B488" s="244"/>
      <c r="C488" s="318"/>
      <c r="D488" s="322"/>
      <c r="E488" s="324" t="s">
        <v>316</v>
      </c>
      <c r="F488" s="912" t="str">
        <f>Translations!$B$377</f>
        <v>Facklade restgaser (inte säkerhetsfackling)</v>
      </c>
      <c r="G488" s="912"/>
      <c r="H488" s="913"/>
      <c r="I488" s="903"/>
      <c r="J488" s="904"/>
      <c r="K488" s="898"/>
      <c r="L488" s="902"/>
      <c r="M488" s="898"/>
      <c r="N488" s="899"/>
      <c r="W488" s="252" t="b">
        <f t="shared" si="1"/>
        <v>0</v>
      </c>
    </row>
    <row r="489" spans="2:23" ht="12.75" customHeight="1" x14ac:dyDescent="0.25">
      <c r="B489" s="244"/>
      <c r="C489" s="318"/>
      <c r="D489" s="322"/>
      <c r="E489" s="324" t="s">
        <v>317</v>
      </c>
      <c r="F489" s="914" t="str">
        <f>Translations!$B$256</f>
        <v>Energiinnehåll</v>
      </c>
      <c r="G489" s="914"/>
      <c r="H489" s="915"/>
      <c r="I489" s="916"/>
      <c r="J489" s="917"/>
      <c r="K489" s="918"/>
      <c r="L489" s="919"/>
      <c r="M489" s="918"/>
      <c r="N489" s="920"/>
      <c r="W489" s="252" t="b">
        <f t="shared" si="1"/>
        <v>0</v>
      </c>
    </row>
    <row r="490" spans="2:23" ht="12.75" customHeight="1" x14ac:dyDescent="0.25">
      <c r="B490" s="244"/>
      <c r="C490" s="318"/>
      <c r="D490" s="322"/>
      <c r="E490" s="324" t="s">
        <v>318</v>
      </c>
      <c r="F490" s="921" t="str">
        <f>Translations!$B$375</f>
        <v>Emissionsfaktor</v>
      </c>
      <c r="G490" s="921"/>
      <c r="H490" s="922"/>
      <c r="I490" s="879"/>
      <c r="J490" s="880"/>
      <c r="K490" s="881"/>
      <c r="L490" s="882"/>
      <c r="M490" s="881"/>
      <c r="N490" s="883"/>
      <c r="W490" s="252" t="b">
        <f t="shared" si="1"/>
        <v>0</v>
      </c>
    </row>
    <row r="491" spans="2:23" ht="12.75" customHeight="1" x14ac:dyDescent="0.25">
      <c r="B491" s="244"/>
      <c r="C491" s="318"/>
      <c r="D491" s="322"/>
      <c r="E491" s="324" t="s">
        <v>319</v>
      </c>
      <c r="F491" s="912" t="str">
        <f>Translations!$B$378</f>
        <v>Importerade restgaser</v>
      </c>
      <c r="G491" s="912"/>
      <c r="H491" s="913"/>
      <c r="I491" s="903"/>
      <c r="J491" s="904"/>
      <c r="K491" s="898"/>
      <c r="L491" s="902"/>
      <c r="M491" s="898"/>
      <c r="N491" s="899"/>
      <c r="W491" s="252" t="b">
        <f t="shared" si="1"/>
        <v>0</v>
      </c>
    </row>
    <row r="492" spans="2:23" ht="12.75" customHeight="1" x14ac:dyDescent="0.25">
      <c r="B492" s="244"/>
      <c r="C492" s="318"/>
      <c r="D492" s="322"/>
      <c r="E492" s="324" t="s">
        <v>320</v>
      </c>
      <c r="F492" s="914" t="str">
        <f>Translations!$B$256</f>
        <v>Energiinnehåll</v>
      </c>
      <c r="G492" s="914"/>
      <c r="H492" s="915"/>
      <c r="I492" s="916"/>
      <c r="J492" s="917"/>
      <c r="K492" s="918"/>
      <c r="L492" s="919"/>
      <c r="M492" s="918"/>
      <c r="N492" s="920"/>
      <c r="W492" s="252" t="b">
        <f t="shared" si="1"/>
        <v>0</v>
      </c>
    </row>
    <row r="493" spans="2:23" ht="12.75" customHeight="1" x14ac:dyDescent="0.25">
      <c r="B493" s="244"/>
      <c r="C493" s="318"/>
      <c r="D493" s="322"/>
      <c r="E493" s="324" t="s">
        <v>321</v>
      </c>
      <c r="F493" s="921" t="str">
        <f>Translations!$B$375</f>
        <v>Emissionsfaktor</v>
      </c>
      <c r="G493" s="921"/>
      <c r="H493" s="922"/>
      <c r="I493" s="879"/>
      <c r="J493" s="880"/>
      <c r="K493" s="881"/>
      <c r="L493" s="882"/>
      <c r="M493" s="881"/>
      <c r="N493" s="883"/>
      <c r="W493" s="252" t="b">
        <f t="shared" si="1"/>
        <v>0</v>
      </c>
    </row>
    <row r="494" spans="2:23" ht="12.75" customHeight="1" x14ac:dyDescent="0.25">
      <c r="B494" s="244"/>
      <c r="C494" s="318"/>
      <c r="D494" s="322"/>
      <c r="E494" s="324" t="s">
        <v>322</v>
      </c>
      <c r="F494" s="912" t="str">
        <f>Translations!$B$379</f>
        <v>Exporterade restgaser</v>
      </c>
      <c r="G494" s="912"/>
      <c r="H494" s="913"/>
      <c r="I494" s="903"/>
      <c r="J494" s="904"/>
      <c r="K494" s="898"/>
      <c r="L494" s="902"/>
      <c r="M494" s="898"/>
      <c r="N494" s="899"/>
      <c r="W494" s="252" t="b">
        <f t="shared" si="1"/>
        <v>0</v>
      </c>
    </row>
    <row r="495" spans="2:23" ht="12.75" customHeight="1" x14ac:dyDescent="0.25">
      <c r="B495" s="244"/>
      <c r="C495" s="318"/>
      <c r="D495" s="322"/>
      <c r="E495" s="324" t="s">
        <v>323</v>
      </c>
      <c r="F495" s="914" t="str">
        <f>Translations!$B$256</f>
        <v>Energiinnehåll</v>
      </c>
      <c r="G495" s="914"/>
      <c r="H495" s="915"/>
      <c r="I495" s="916"/>
      <c r="J495" s="917"/>
      <c r="K495" s="918"/>
      <c r="L495" s="919"/>
      <c r="M495" s="918"/>
      <c r="N495" s="920"/>
      <c r="W495" s="252" t="b">
        <f t="shared" si="1"/>
        <v>0</v>
      </c>
    </row>
    <row r="496" spans="2:23" ht="12.75" customHeight="1" x14ac:dyDescent="0.25">
      <c r="B496" s="244"/>
      <c r="C496" s="318"/>
      <c r="D496" s="322"/>
      <c r="E496" s="324" t="s">
        <v>324</v>
      </c>
      <c r="F496" s="921" t="str">
        <f>Translations!$B$375</f>
        <v>Emissionsfaktor</v>
      </c>
      <c r="G496" s="921"/>
      <c r="H496" s="922"/>
      <c r="I496" s="879"/>
      <c r="J496" s="880"/>
      <c r="K496" s="881"/>
      <c r="L496" s="882"/>
      <c r="M496" s="881"/>
      <c r="N496" s="883"/>
      <c r="W496" s="252" t="b">
        <f t="shared" si="1"/>
        <v>0</v>
      </c>
    </row>
    <row r="497" spans="1:26" ht="5.0999999999999996" customHeight="1" x14ac:dyDescent="0.25">
      <c r="B497" s="244"/>
      <c r="C497" s="318"/>
      <c r="D497" s="322"/>
      <c r="E497" s="319"/>
      <c r="F497" s="319"/>
      <c r="G497" s="319"/>
      <c r="H497" s="319"/>
      <c r="I497" s="319"/>
      <c r="J497" s="319"/>
      <c r="K497" s="319"/>
      <c r="L497" s="319"/>
      <c r="M497" s="319"/>
      <c r="N497" s="320"/>
      <c r="W497" s="267"/>
    </row>
    <row r="498" spans="1:26" ht="12.75" customHeight="1" x14ac:dyDescent="0.25">
      <c r="B498" s="244"/>
      <c r="C498" s="318"/>
      <c r="D498" s="322"/>
      <c r="E498" s="324" t="s">
        <v>325</v>
      </c>
      <c r="F498" s="923" t="str">
        <f>Translations!$B$257</f>
        <v>Beskrivning av den metod som används</v>
      </c>
      <c r="G498" s="923"/>
      <c r="H498" s="923"/>
      <c r="I498" s="923"/>
      <c r="J498" s="923"/>
      <c r="K498" s="923"/>
      <c r="L498" s="923"/>
      <c r="M498" s="923"/>
      <c r="N498" s="924"/>
      <c r="W498" s="253"/>
    </row>
    <row r="499" spans="1:26" ht="5.0999999999999996" customHeight="1" x14ac:dyDescent="0.25">
      <c r="C499" s="318"/>
      <c r="D499" s="319"/>
      <c r="E499" s="323"/>
      <c r="F499" s="333"/>
      <c r="G499" s="334"/>
      <c r="H499" s="334"/>
      <c r="I499" s="334"/>
      <c r="J499" s="334"/>
      <c r="K499" s="334"/>
      <c r="L499" s="334"/>
      <c r="M499" s="334"/>
      <c r="N499" s="335"/>
      <c r="W499" s="253"/>
    </row>
    <row r="500" spans="1:26" ht="12.75" customHeight="1" x14ac:dyDescent="0.25">
      <c r="C500" s="318"/>
      <c r="D500" s="322"/>
      <c r="E500" s="324"/>
      <c r="F500" s="932" t="str">
        <f>IF(I308&lt;&gt;"",HYPERLINK("#" &amp; Q500,EUConst_MsgDescription),"")</f>
        <v/>
      </c>
      <c r="G500" s="906"/>
      <c r="H500" s="906"/>
      <c r="I500" s="906"/>
      <c r="J500" s="906"/>
      <c r="K500" s="906"/>
      <c r="L500" s="906"/>
      <c r="M500" s="906"/>
      <c r="N500" s="907"/>
      <c r="P500" s="22" t="s">
        <v>175</v>
      </c>
      <c r="Q500" s="371" t="str">
        <f>"#"&amp;ADDRESS(ROW($C$10),COLUMN($C$10))</f>
        <v>#$C$10</v>
      </c>
      <c r="W500" s="253"/>
    </row>
    <row r="501" spans="1:26" ht="5.0999999999999996" customHeight="1" x14ac:dyDescent="0.25">
      <c r="C501" s="318"/>
      <c r="D501" s="322"/>
      <c r="E501" s="325"/>
      <c r="F501" s="933"/>
      <c r="G501" s="933"/>
      <c r="H501" s="933"/>
      <c r="I501" s="933"/>
      <c r="J501" s="933"/>
      <c r="K501" s="933"/>
      <c r="L501" s="933"/>
      <c r="M501" s="933"/>
      <c r="N501" s="934"/>
      <c r="W501" s="253"/>
    </row>
    <row r="502" spans="1:26" ht="50.1" customHeight="1" x14ac:dyDescent="0.25">
      <c r="C502" s="318"/>
      <c r="D502" s="325"/>
      <c r="E502" s="325"/>
      <c r="F502" s="891"/>
      <c r="G502" s="892"/>
      <c r="H502" s="892"/>
      <c r="I502" s="892"/>
      <c r="J502" s="892"/>
      <c r="K502" s="892"/>
      <c r="L502" s="892"/>
      <c r="M502" s="892"/>
      <c r="N502" s="893"/>
      <c r="W502" s="252" t="b">
        <f>W484</f>
        <v>0</v>
      </c>
    </row>
    <row r="503" spans="1:26" ht="5.0999999999999996" customHeight="1" x14ac:dyDescent="0.25">
      <c r="C503" s="318"/>
      <c r="D503" s="322"/>
      <c r="E503" s="319"/>
      <c r="F503" s="319"/>
      <c r="G503" s="319"/>
      <c r="H503" s="319"/>
      <c r="I503" s="319"/>
      <c r="J503" s="319"/>
      <c r="K503" s="319"/>
      <c r="L503" s="319"/>
      <c r="M503" s="319"/>
      <c r="N503" s="320"/>
      <c r="W503" s="252"/>
    </row>
    <row r="504" spans="1:26" ht="12.75" customHeight="1" x14ac:dyDescent="0.25">
      <c r="C504" s="318"/>
      <c r="D504" s="322"/>
      <c r="E504" s="324"/>
      <c r="F504" s="935" t="str">
        <f>Translations!$B$210</f>
        <v>Hänvisning till externa filer, i förekommande fall</v>
      </c>
      <c r="G504" s="935"/>
      <c r="H504" s="935"/>
      <c r="I504" s="935"/>
      <c r="J504" s="935"/>
      <c r="K504" s="845"/>
      <c r="L504" s="845"/>
      <c r="M504" s="845"/>
      <c r="N504" s="845"/>
      <c r="W504" s="252" t="b">
        <f>W502</f>
        <v>0</v>
      </c>
    </row>
    <row r="505" spans="1:26" ht="5.0999999999999996" customHeight="1" x14ac:dyDescent="0.25">
      <c r="C505" s="318"/>
      <c r="D505" s="322"/>
      <c r="E505" s="319"/>
      <c r="F505" s="319"/>
      <c r="G505" s="319"/>
      <c r="H505" s="319"/>
      <c r="I505" s="319"/>
      <c r="J505" s="319"/>
      <c r="K505" s="319"/>
      <c r="L505" s="319"/>
      <c r="M505" s="319"/>
      <c r="N505" s="320"/>
      <c r="W505" s="271"/>
    </row>
    <row r="506" spans="1:26" ht="12.75" customHeight="1" x14ac:dyDescent="0.25">
      <c r="C506" s="318"/>
      <c r="D506" s="322" t="s">
        <v>33</v>
      </c>
      <c r="E506" s="951" t="str">
        <f>Translations!$B$258</f>
        <v>Har den hierarkiska ordningen följts?</v>
      </c>
      <c r="F506" s="951"/>
      <c r="G506" s="951"/>
      <c r="H506" s="952"/>
      <c r="I506" s="260"/>
      <c r="J506" s="330" t="str">
        <f>Translations!$B$259</f>
        <v>Om inte, varför?</v>
      </c>
      <c r="K506" s="871"/>
      <c r="L506" s="872"/>
      <c r="M506" s="872"/>
      <c r="N506" s="886"/>
      <c r="V506" s="272" t="b">
        <f>W504</f>
        <v>0</v>
      </c>
      <c r="W506" s="258" t="b">
        <f>OR(W502,AND(I506&lt;&gt;"",I506=TRUE))</f>
        <v>0</v>
      </c>
    </row>
    <row r="507" spans="1:26" ht="5.0999999999999996" customHeight="1" x14ac:dyDescent="0.25">
      <c r="C507" s="318"/>
      <c r="D507" s="319"/>
      <c r="E507" s="552"/>
      <c r="F507" s="552"/>
      <c r="G507" s="552"/>
      <c r="H507" s="552"/>
      <c r="I507" s="552"/>
      <c r="J507" s="552"/>
      <c r="K507" s="552"/>
      <c r="L507" s="552"/>
      <c r="M507" s="552"/>
      <c r="N507" s="553"/>
      <c r="W507" s="267"/>
    </row>
    <row r="508" spans="1:26" ht="12.75" customHeight="1" x14ac:dyDescent="0.25">
      <c r="C508" s="318"/>
      <c r="D508" s="331"/>
      <c r="E508" s="331"/>
      <c r="F508" s="923" t="str">
        <f>Translations!$B$264</f>
        <v>Ytterligare uppgifter om eventuella avvikelser från hierarkin</v>
      </c>
      <c r="G508" s="923"/>
      <c r="H508" s="923"/>
      <c r="I508" s="923"/>
      <c r="J508" s="923"/>
      <c r="K508" s="923"/>
      <c r="L508" s="923"/>
      <c r="M508" s="923"/>
      <c r="N508" s="924"/>
      <c r="W508" s="271"/>
    </row>
    <row r="509" spans="1:26" ht="25.5" customHeight="1" thickBot="1" x14ac:dyDescent="0.3">
      <c r="C509" s="318"/>
      <c r="D509" s="331"/>
      <c r="E509" s="331"/>
      <c r="F509" s="891"/>
      <c r="G509" s="892"/>
      <c r="H509" s="892"/>
      <c r="I509" s="892"/>
      <c r="J509" s="892"/>
      <c r="K509" s="892"/>
      <c r="L509" s="892"/>
      <c r="M509" s="892"/>
      <c r="N509" s="893"/>
      <c r="W509" s="273" t="b">
        <f>W506</f>
        <v>0</v>
      </c>
    </row>
    <row r="510" spans="1:26" s="20" customFormat="1" ht="13.2" x14ac:dyDescent="0.25">
      <c r="A510" s="18"/>
      <c r="B510" s="36"/>
      <c r="C510" s="337"/>
      <c r="D510" s="338"/>
      <c r="E510" s="338"/>
      <c r="F510" s="338"/>
      <c r="G510" s="338"/>
      <c r="H510" s="338"/>
      <c r="I510" s="338"/>
      <c r="J510" s="338"/>
      <c r="K510" s="338"/>
      <c r="L510" s="338"/>
      <c r="M510" s="338"/>
      <c r="N510" s="339"/>
      <c r="O510" s="36"/>
      <c r="P510" s="123" t="str">
        <f>IF(OR(P308=1,AND(I308&lt;&gt;"",COUNTIF(P2151:$P$2153,"PRINT")=0)),"PRINT","")</f>
        <v>PRINT</v>
      </c>
      <c r="Q510" s="22" t="s">
        <v>256</v>
      </c>
      <c r="R510" s="23"/>
      <c r="S510" s="23"/>
      <c r="T510" s="22"/>
      <c r="U510" s="22"/>
      <c r="V510" s="22"/>
      <c r="W510" s="22"/>
    </row>
    <row r="511" spans="1:26" s="20" customFormat="1" ht="14.4" thickBot="1" x14ac:dyDescent="0.3">
      <c r="A511" s="18"/>
      <c r="B511" s="36"/>
      <c r="C511" s="36"/>
      <c r="D511" s="36"/>
      <c r="E511" s="36"/>
      <c r="F511" s="36"/>
      <c r="G511" s="36"/>
      <c r="H511" s="36"/>
      <c r="I511" s="36"/>
      <c r="J511" s="36"/>
      <c r="K511" s="36"/>
      <c r="L511" s="36"/>
      <c r="M511" s="36"/>
      <c r="N511" s="36"/>
      <c r="O511" s="36"/>
      <c r="P511" s="22"/>
      <c r="Q511" s="22"/>
      <c r="R511" s="23"/>
      <c r="S511" s="23"/>
      <c r="T511" s="22"/>
      <c r="U511" s="22"/>
      <c r="V511" s="22"/>
      <c r="W511" s="22"/>
      <c r="X511" s="244"/>
      <c r="Y511" s="244"/>
      <c r="Z511" s="244"/>
    </row>
    <row r="512" spans="1:26" s="20" customFormat="1" ht="12.75" customHeight="1" thickBot="1" x14ac:dyDescent="0.35">
      <c r="A512" s="18"/>
      <c r="B512" s="36"/>
      <c r="C512" s="281"/>
      <c r="D512" s="281"/>
      <c r="E512" s="281"/>
      <c r="F512" s="281"/>
      <c r="G512" s="281"/>
      <c r="H512" s="281"/>
      <c r="I512" s="281"/>
      <c r="J512" s="281"/>
      <c r="K512" s="281"/>
      <c r="L512" s="281"/>
      <c r="M512" s="281"/>
      <c r="N512" s="281"/>
      <c r="O512" s="36"/>
      <c r="P512" s="22"/>
      <c r="Q512" s="22"/>
      <c r="R512" s="23"/>
      <c r="S512" s="23"/>
      <c r="T512" s="22"/>
      <c r="U512" s="22"/>
      <c r="V512" s="22"/>
      <c r="W512" s="22"/>
      <c r="X512" s="244"/>
      <c r="Y512" s="244"/>
      <c r="Z512" s="244"/>
    </row>
    <row r="513" spans="1:23" s="241" customFormat="1" ht="15" customHeight="1" thickBot="1" x14ac:dyDescent="0.3">
      <c r="A513" s="240"/>
      <c r="B513" s="168"/>
      <c r="C513" s="239">
        <f>C308+1</f>
        <v>3</v>
      </c>
      <c r="D513" s="953" t="str">
        <f>Translations!$B$295</f>
        <v>Delanläggning med produktriktmärke:</v>
      </c>
      <c r="E513" s="954"/>
      <c r="F513" s="954"/>
      <c r="G513" s="954"/>
      <c r="H513" s="954"/>
      <c r="I513" s="955" t="str">
        <f>IF(INDEX(CNTR_SubInstListIsProdBM,$C513),INDEX(CNTR_SubInstListNames,$C513),"")</f>
        <v/>
      </c>
      <c r="J513" s="956"/>
      <c r="K513" s="956"/>
      <c r="L513" s="956"/>
      <c r="M513" s="956"/>
      <c r="N513" s="957"/>
      <c r="O513" s="36"/>
      <c r="P513" s="373">
        <v>1</v>
      </c>
      <c r="Q513" s="245"/>
      <c r="R513" s="262"/>
      <c r="S513" s="262"/>
      <c r="T513" s="262"/>
      <c r="U513" s="240"/>
      <c r="V513" s="355" t="s">
        <v>326</v>
      </c>
      <c r="W513" s="356" t="b">
        <f>AND(CNTR_ExistSubInstEntries,I513="")</f>
        <v>0</v>
      </c>
    </row>
    <row r="514" spans="1:23" ht="12.75" customHeight="1" thickBot="1" x14ac:dyDescent="0.3">
      <c r="C514" s="236"/>
      <c r="D514" s="237"/>
      <c r="E514" s="958" t="str">
        <f>Translations!$B$296</f>
        <v>Namnet på delanläggningen med produktriktmärke visas automatiskt i inmatningsfälten i bladet ”C_InstallationDescription”.</v>
      </c>
      <c r="F514" s="959"/>
      <c r="G514" s="959"/>
      <c r="H514" s="959"/>
      <c r="I514" s="959"/>
      <c r="J514" s="959"/>
      <c r="K514" s="959"/>
      <c r="L514" s="959"/>
      <c r="M514" s="959"/>
      <c r="N514" s="960"/>
    </row>
    <row r="515" spans="1:23" ht="5.0999999999999996" customHeight="1" x14ac:dyDescent="0.25">
      <c r="C515" s="224"/>
      <c r="N515" s="225"/>
    </row>
    <row r="516" spans="1:23" ht="12.75" customHeight="1" x14ac:dyDescent="0.25">
      <c r="C516" s="224"/>
      <c r="D516" s="16" t="s">
        <v>25</v>
      </c>
      <c r="E516" s="744" t="str">
        <f>Translations!$B$297</f>
        <v>Delanläggningens systemgränser</v>
      </c>
      <c r="F516" s="744"/>
      <c r="G516" s="744"/>
      <c r="H516" s="744"/>
      <c r="I516" s="744"/>
      <c r="J516" s="744"/>
      <c r="K516" s="744"/>
      <c r="L516" s="744"/>
      <c r="M516" s="744"/>
      <c r="N516" s="961"/>
    </row>
    <row r="517" spans="1:23" ht="5.0999999999999996" customHeight="1" x14ac:dyDescent="0.25">
      <c r="C517" s="224"/>
      <c r="N517" s="225"/>
    </row>
    <row r="518" spans="1:23" ht="12.75" customHeight="1" x14ac:dyDescent="0.25">
      <c r="C518" s="224"/>
      <c r="D518" s="25" t="s">
        <v>31</v>
      </c>
      <c r="E518" s="862" t="str">
        <f>Translations!$B$249</f>
        <v>Information om tillämpad metod</v>
      </c>
      <c r="F518" s="862"/>
      <c r="G518" s="862"/>
      <c r="H518" s="862"/>
      <c r="I518" s="862"/>
      <c r="J518" s="862"/>
      <c r="K518" s="862"/>
      <c r="L518" s="862"/>
      <c r="M518" s="862"/>
      <c r="N518" s="968"/>
    </row>
    <row r="519" spans="1:23" s="309" customFormat="1" ht="5.0999999999999996" customHeight="1" x14ac:dyDescent="0.25">
      <c r="A519" s="308"/>
      <c r="B519" s="16"/>
      <c r="C519" s="306"/>
      <c r="D519" s="307"/>
      <c r="E519" s="783"/>
      <c r="F519" s="783"/>
      <c r="G519" s="783"/>
      <c r="H519" s="783"/>
      <c r="I519" s="783"/>
      <c r="J519" s="783"/>
      <c r="K519" s="783"/>
      <c r="L519" s="783"/>
      <c r="M519" s="783"/>
      <c r="N519" s="989"/>
      <c r="O519" s="36"/>
      <c r="P519" s="308"/>
      <c r="Q519" s="308"/>
      <c r="R519" s="308"/>
      <c r="S519" s="308"/>
      <c r="T519" s="308"/>
      <c r="U519" s="308"/>
      <c r="V519" s="308"/>
      <c r="W519" s="308"/>
    </row>
    <row r="520" spans="1:23" ht="50.1" customHeight="1" x14ac:dyDescent="0.25">
      <c r="C520" s="224"/>
      <c r="D520" s="25"/>
      <c r="E520" s="972"/>
      <c r="F520" s="973"/>
      <c r="G520" s="973"/>
      <c r="H520" s="973"/>
      <c r="I520" s="973"/>
      <c r="J520" s="973"/>
      <c r="K520" s="973"/>
      <c r="L520" s="973"/>
      <c r="M520" s="973"/>
      <c r="N520" s="974"/>
    </row>
    <row r="521" spans="1:23" ht="5.0999999999999996" customHeight="1" x14ac:dyDescent="0.25">
      <c r="C521" s="224"/>
      <c r="D521" s="25"/>
      <c r="N521" s="225"/>
    </row>
    <row r="522" spans="1:23" ht="12.75" customHeight="1" x14ac:dyDescent="0.25">
      <c r="C522" s="224"/>
      <c r="D522" s="25" t="s">
        <v>32</v>
      </c>
      <c r="E522" s="975" t="str">
        <f>Translations!$B$210</f>
        <v>Hänvisning till externa filer, i förekommande fall</v>
      </c>
      <c r="F522" s="975"/>
      <c r="G522" s="975"/>
      <c r="H522" s="975"/>
      <c r="I522" s="975"/>
      <c r="J522" s="976"/>
      <c r="K522" s="845"/>
      <c r="L522" s="845"/>
      <c r="M522" s="845"/>
      <c r="N522" s="845"/>
    </row>
    <row r="523" spans="1:23" ht="5.0999999999999996" customHeight="1" x14ac:dyDescent="0.25">
      <c r="C523" s="224"/>
      <c r="D523" s="25"/>
      <c r="N523" s="225"/>
    </row>
    <row r="524" spans="1:23" ht="12.75" customHeight="1" x14ac:dyDescent="0.25">
      <c r="C524" s="224"/>
      <c r="D524" s="25" t="s">
        <v>33</v>
      </c>
      <c r="E524" s="975" t="str">
        <f>Translations!$B$305</f>
        <v>Hänvisning till ett separat utförligt flödesschema, i förekommande fall</v>
      </c>
      <c r="F524" s="975"/>
      <c r="G524" s="975"/>
      <c r="H524" s="975"/>
      <c r="I524" s="975"/>
      <c r="J524" s="976"/>
      <c r="K524" s="845"/>
      <c r="L524" s="845"/>
      <c r="M524" s="845"/>
      <c r="N524" s="845"/>
    </row>
    <row r="525" spans="1:23" ht="5.0999999999999996" customHeight="1" x14ac:dyDescent="0.25">
      <c r="C525" s="228"/>
      <c r="D525" s="229"/>
      <c r="E525" s="230"/>
      <c r="F525" s="230"/>
      <c r="G525" s="230"/>
      <c r="H525" s="230"/>
      <c r="I525" s="230"/>
      <c r="J525" s="230"/>
      <c r="K525" s="230"/>
      <c r="L525" s="230"/>
      <c r="M525" s="230"/>
      <c r="N525" s="231"/>
    </row>
    <row r="526" spans="1:23" ht="5.0999999999999996" customHeight="1" x14ac:dyDescent="0.25">
      <c r="C526" s="224"/>
      <c r="D526" s="25"/>
      <c r="N526" s="225"/>
    </row>
    <row r="527" spans="1:23" ht="12.75" customHeight="1" x14ac:dyDescent="0.25">
      <c r="C527" s="224"/>
      <c r="D527" s="16" t="s">
        <v>26</v>
      </c>
      <c r="E527" s="744" t="str">
        <f>Translations!$B$307</f>
        <v>Metod för att fastställa den årliga produktionen (verksamhetsnivån)</v>
      </c>
      <c r="F527" s="744"/>
      <c r="G527" s="744"/>
      <c r="H527" s="744"/>
      <c r="I527" s="744"/>
      <c r="J527" s="744"/>
      <c r="K527" s="744"/>
      <c r="L527" s="744"/>
      <c r="M527" s="744"/>
      <c r="N527" s="961"/>
    </row>
    <row r="528" spans="1:23" ht="5.0999999999999996" customHeight="1" x14ac:dyDescent="0.25">
      <c r="C528" s="224"/>
      <c r="D528" s="16"/>
      <c r="E528" s="25"/>
      <c r="F528" s="25"/>
      <c r="G528" s="25"/>
      <c r="H528" s="25"/>
      <c r="I528" s="25"/>
      <c r="J528" s="25"/>
      <c r="K528" s="25"/>
      <c r="L528" s="25"/>
      <c r="M528" s="25"/>
      <c r="N528" s="530"/>
    </row>
    <row r="529" spans="1:23" ht="12.75" customHeight="1" x14ac:dyDescent="0.25">
      <c r="C529" s="224"/>
      <c r="D529" s="25" t="s">
        <v>31</v>
      </c>
      <c r="E529" s="862" t="str">
        <f>Translations!$B$249</f>
        <v>Information om tillämpad metod</v>
      </c>
      <c r="F529" s="862"/>
      <c r="G529" s="862"/>
      <c r="H529" s="862"/>
      <c r="I529" s="862"/>
      <c r="J529" s="862"/>
      <c r="K529" s="862"/>
      <c r="L529" s="862"/>
      <c r="M529" s="862"/>
      <c r="N529" s="968"/>
    </row>
    <row r="530" spans="1:23" s="264" customFormat="1" ht="25.5" customHeight="1" x14ac:dyDescent="0.3">
      <c r="A530" s="262"/>
      <c r="B530" s="119"/>
      <c r="C530" s="224"/>
      <c r="D530" s="120"/>
      <c r="E530" s="121"/>
      <c r="F530" s="121"/>
      <c r="G530" s="121"/>
      <c r="H530" s="121"/>
      <c r="I530" s="863" t="str">
        <f>Translations!$B$254</f>
        <v>Datakälla</v>
      </c>
      <c r="J530" s="863"/>
      <c r="K530" s="863" t="str">
        <f>Translations!$B$255</f>
        <v>Andra datakällor 
(i förekommande fall)</v>
      </c>
      <c r="L530" s="863"/>
      <c r="M530" s="863" t="str">
        <f>Translations!$B$255</f>
        <v>Andra datakällor 
(i förekommande fall)</v>
      </c>
      <c r="N530" s="863"/>
      <c r="O530" s="36"/>
      <c r="P530" s="262"/>
      <c r="Q530" s="262"/>
      <c r="R530" s="262"/>
      <c r="S530" s="262"/>
      <c r="T530" s="262"/>
      <c r="U530" s="262"/>
      <c r="V530" s="262"/>
      <c r="W530" s="262"/>
    </row>
    <row r="531" spans="1:23" ht="12.75" customHeight="1" x14ac:dyDescent="0.25">
      <c r="C531" s="224"/>
      <c r="D531" s="25"/>
      <c r="E531" s="118" t="s">
        <v>310</v>
      </c>
      <c r="F531" s="869" t="str">
        <f>Translations!$B$310</f>
        <v>Kvantiteter av produkter</v>
      </c>
      <c r="G531" s="869"/>
      <c r="H531" s="870"/>
      <c r="I531" s="871"/>
      <c r="J531" s="872"/>
      <c r="K531" s="873"/>
      <c r="L531" s="874"/>
      <c r="M531" s="873"/>
      <c r="N531" s="890"/>
    </row>
    <row r="532" spans="1:23" ht="5.0999999999999996" customHeight="1" x14ac:dyDescent="0.25">
      <c r="C532" s="224"/>
      <c r="D532" s="25"/>
      <c r="E532" s="118"/>
      <c r="F532" s="535"/>
      <c r="G532" s="535"/>
      <c r="H532" s="535"/>
      <c r="I532" s="535"/>
      <c r="J532" s="535"/>
      <c r="K532" s="535"/>
      <c r="L532" s="535"/>
      <c r="M532" s="535"/>
      <c r="N532" s="536"/>
    </row>
    <row r="533" spans="1:23" ht="12.75" customHeight="1" x14ac:dyDescent="0.25">
      <c r="C533" s="224"/>
      <c r="D533" s="25"/>
      <c r="E533" s="118" t="s">
        <v>311</v>
      </c>
      <c r="F533" s="869" t="str">
        <f>Translations!$B$311</f>
        <v>Årliga kvantiteter av produkter</v>
      </c>
      <c r="G533" s="869"/>
      <c r="H533" s="870"/>
      <c r="I533" s="928"/>
      <c r="J533" s="928"/>
      <c r="K533" s="928"/>
      <c r="L533" s="928"/>
      <c r="M533" s="928"/>
      <c r="N533" s="928"/>
    </row>
    <row r="534" spans="1:23" ht="5.0999999999999996" customHeight="1" x14ac:dyDescent="0.25">
      <c r="C534" s="224"/>
      <c r="D534" s="25"/>
      <c r="N534" s="225"/>
    </row>
    <row r="535" spans="1:23" s="20" customFormat="1" ht="12.75" customHeight="1" x14ac:dyDescent="0.3">
      <c r="A535" s="18"/>
      <c r="B535" s="194"/>
      <c r="C535" s="226"/>
      <c r="D535" s="38"/>
      <c r="E535" s="118" t="s">
        <v>312</v>
      </c>
      <c r="F535" s="869" t="str">
        <f>Translations!$B$312</f>
        <v>Särskilda rapporteringskrav:</v>
      </c>
      <c r="G535" s="869"/>
      <c r="H535" s="870"/>
      <c r="I535" s="895" t="str">
        <f>IF(I513="","",HYPERLINK(INDEX(EUconst_BMlistSpecialJumpTable,MATCH(I513,EUconst_BMlistNames,0)),INDEX(EUconst_BMlistSpecialReporting,MATCH(I513,EUconst_BMlistNames,0))))</f>
        <v/>
      </c>
      <c r="J535" s="896"/>
      <c r="K535" s="896"/>
      <c r="L535" s="896"/>
      <c r="M535" s="896"/>
      <c r="N535" s="897"/>
      <c r="O535" s="36"/>
      <c r="P535" s="195" t="s">
        <v>296</v>
      </c>
      <c r="Q535" s="196" t="str">
        <f>IF(I513="","",IF(AND(INDEX(EUconst_BMlistSpecialJumpTable,MATCH(I513,EUconst_BMlistNames,0))&lt;&gt;"",INDEX(EUconst_BMlistMainNumberOfBM,MATCH(I513,EUconst_BMlistNames,0))&lt;&gt;47),TRUE,FALSE))</f>
        <v/>
      </c>
      <c r="R535" s="23"/>
      <c r="S535" s="23"/>
      <c r="T535" s="22"/>
      <c r="U535" s="22"/>
      <c r="V535" s="22"/>
      <c r="W535" s="22"/>
    </row>
    <row r="536" spans="1:23" s="20" customFormat="1" ht="5.0999999999999996" customHeight="1" x14ac:dyDescent="0.3">
      <c r="A536" s="18"/>
      <c r="B536" s="194"/>
      <c r="C536" s="226"/>
      <c r="D536" s="36"/>
      <c r="F536" s="782"/>
      <c r="G536" s="782"/>
      <c r="H536" s="782"/>
      <c r="I536" s="782"/>
      <c r="J536" s="782"/>
      <c r="K536" s="782"/>
      <c r="L536" s="782"/>
      <c r="M536" s="782"/>
      <c r="N536" s="950"/>
      <c r="O536" s="36"/>
      <c r="P536" s="23"/>
      <c r="Q536" s="22"/>
      <c r="R536" s="23"/>
      <c r="S536" s="23"/>
      <c r="T536" s="22"/>
      <c r="U536" s="22"/>
      <c r="V536" s="22"/>
      <c r="W536" s="22"/>
    </row>
    <row r="537" spans="1:23" ht="12.75" customHeight="1" x14ac:dyDescent="0.25">
      <c r="C537" s="224"/>
      <c r="D537" s="25"/>
      <c r="E537" s="118" t="s">
        <v>313</v>
      </c>
      <c r="F537" s="657" t="str">
        <f>Translations!$B$257</f>
        <v>Beskrivning av den metod som används</v>
      </c>
      <c r="G537" s="657"/>
      <c r="H537" s="657"/>
      <c r="I537" s="657"/>
      <c r="J537" s="657"/>
      <c r="K537" s="657"/>
      <c r="L537" s="657"/>
      <c r="M537" s="657"/>
      <c r="N537" s="940"/>
    </row>
    <row r="538" spans="1:23" ht="12.75" customHeight="1" x14ac:dyDescent="0.25">
      <c r="C538" s="224"/>
      <c r="D538" s="25"/>
      <c r="E538" s="118"/>
      <c r="F538" s="932" t="str">
        <f>IF(I513&lt;&gt;"",HYPERLINK("#" &amp; Q538,EUConst_MsgDescription),"")</f>
        <v/>
      </c>
      <c r="G538" s="906"/>
      <c r="H538" s="906"/>
      <c r="I538" s="906"/>
      <c r="J538" s="906"/>
      <c r="K538" s="906"/>
      <c r="L538" s="906"/>
      <c r="M538" s="906"/>
      <c r="N538" s="907"/>
      <c r="P538" s="22" t="s">
        <v>175</v>
      </c>
      <c r="Q538" s="371" t="str">
        <f>"#"&amp;ADDRESS(ROW($C$11),COLUMN($C$11))</f>
        <v>#$C$11</v>
      </c>
    </row>
    <row r="539" spans="1:23" ht="5.0999999999999996" customHeight="1" x14ac:dyDescent="0.25">
      <c r="C539" s="224"/>
      <c r="D539" s="25"/>
      <c r="E539" s="24"/>
      <c r="F539" s="782"/>
      <c r="G539" s="782"/>
      <c r="H539" s="782"/>
      <c r="I539" s="782"/>
      <c r="J539" s="782"/>
      <c r="K539" s="782"/>
      <c r="L539" s="782"/>
      <c r="M539" s="782"/>
      <c r="N539" s="950"/>
    </row>
    <row r="540" spans="1:23" ht="50.1" customHeight="1" x14ac:dyDescent="0.25">
      <c r="C540" s="224"/>
      <c r="D540" s="24"/>
      <c r="E540" s="265"/>
      <c r="F540" s="871"/>
      <c r="G540" s="872"/>
      <c r="H540" s="872"/>
      <c r="I540" s="872"/>
      <c r="J540" s="872"/>
      <c r="K540" s="872"/>
      <c r="L540" s="872"/>
      <c r="M540" s="872"/>
      <c r="N540" s="886"/>
    </row>
    <row r="541" spans="1:23" ht="5.0999999999999996" customHeight="1" thickBot="1" x14ac:dyDescent="0.3">
      <c r="C541" s="224"/>
      <c r="N541" s="225"/>
    </row>
    <row r="542" spans="1:23" ht="12.75" customHeight="1" x14ac:dyDescent="0.25">
      <c r="C542" s="224"/>
      <c r="D542" s="25"/>
      <c r="E542" s="118"/>
      <c r="F542" s="894" t="str">
        <f>Translations!$B$210</f>
        <v>Hänvisning till externa filer, i förekommande fall</v>
      </c>
      <c r="G542" s="894"/>
      <c r="H542" s="894"/>
      <c r="I542" s="894"/>
      <c r="J542" s="894"/>
      <c r="K542" s="845"/>
      <c r="L542" s="845"/>
      <c r="M542" s="845"/>
      <c r="N542" s="845"/>
      <c r="W542" s="266" t="s">
        <v>168</v>
      </c>
    </row>
    <row r="543" spans="1:23" ht="5.0999999999999996" customHeight="1" x14ac:dyDescent="0.25">
      <c r="C543" s="224"/>
      <c r="D543" s="25"/>
      <c r="N543" s="225"/>
      <c r="W543" s="253"/>
    </row>
    <row r="544" spans="1:23" ht="12.75" customHeight="1" x14ac:dyDescent="0.25">
      <c r="C544" s="224"/>
      <c r="D544" s="25" t="s">
        <v>32</v>
      </c>
      <c r="E544" s="884" t="str">
        <f>Translations!$B$258</f>
        <v>Har den hierarkiska ordningen följts?</v>
      </c>
      <c r="F544" s="884"/>
      <c r="G544" s="884"/>
      <c r="H544" s="885"/>
      <c r="I544" s="260"/>
      <c r="J544" s="256" t="str">
        <f>Translations!$B$259</f>
        <v>Om inte, varför?</v>
      </c>
      <c r="K544" s="871"/>
      <c r="L544" s="872"/>
      <c r="M544" s="872"/>
      <c r="N544" s="886"/>
      <c r="W544" s="258" t="b">
        <f>AND(I544&lt;&gt;"",I544=TRUE)</f>
        <v>0</v>
      </c>
    </row>
    <row r="545" spans="1:23" ht="5.0999999999999996" customHeight="1" x14ac:dyDescent="0.25">
      <c r="C545" s="224"/>
      <c r="E545" s="431"/>
      <c r="F545" s="431"/>
      <c r="G545" s="431"/>
      <c r="H545" s="431"/>
      <c r="I545" s="431"/>
      <c r="J545" s="431"/>
      <c r="K545" s="431"/>
      <c r="L545" s="431"/>
      <c r="M545" s="431"/>
      <c r="N545" s="555"/>
      <c r="W545" s="253"/>
    </row>
    <row r="546" spans="1:23" ht="12.75" customHeight="1" x14ac:dyDescent="0.25">
      <c r="C546" s="224"/>
      <c r="D546" s="25"/>
      <c r="E546" s="25"/>
      <c r="F546" s="657" t="str">
        <f>Translations!$B$264</f>
        <v>Ytterligare uppgifter om eventuella avvikelser från hierarkin</v>
      </c>
      <c r="G546" s="657"/>
      <c r="H546" s="657"/>
      <c r="I546" s="657"/>
      <c r="J546" s="657"/>
      <c r="K546" s="657"/>
      <c r="L546" s="657"/>
      <c r="M546" s="657"/>
      <c r="N546" s="940"/>
      <c r="W546" s="253"/>
    </row>
    <row r="547" spans="1:23" ht="25.5" customHeight="1" thickBot="1" x14ac:dyDescent="0.3">
      <c r="C547" s="224"/>
      <c r="E547" s="25"/>
      <c r="F547" s="982"/>
      <c r="G547" s="983"/>
      <c r="H547" s="983"/>
      <c r="I547" s="983"/>
      <c r="J547" s="983"/>
      <c r="K547" s="983"/>
      <c r="L547" s="983"/>
      <c r="M547" s="983"/>
      <c r="N547" s="984"/>
      <c r="W547" s="268" t="b">
        <f>W544</f>
        <v>0</v>
      </c>
    </row>
    <row r="548" spans="1:23" ht="5.0999999999999996" customHeight="1" x14ac:dyDescent="0.25">
      <c r="C548" s="224"/>
      <c r="D548" s="25"/>
      <c r="N548" s="225"/>
    </row>
    <row r="549" spans="1:23" ht="12.75" customHeight="1" x14ac:dyDescent="0.25">
      <c r="C549" s="224"/>
      <c r="D549" s="25" t="s">
        <v>33</v>
      </c>
      <c r="E549" s="985" t="str">
        <f>Translations!$B$828</f>
        <v>Beskrivning av metoden för att spåra de tillverkade produkterna och varorna</v>
      </c>
      <c r="F549" s="985"/>
      <c r="G549" s="985"/>
      <c r="H549" s="985"/>
      <c r="I549" s="985"/>
      <c r="J549" s="985"/>
      <c r="K549" s="985"/>
      <c r="L549" s="985"/>
      <c r="M549" s="985"/>
      <c r="N549" s="986"/>
    </row>
    <row r="550" spans="1:23" ht="5.0999999999999996" customHeight="1" x14ac:dyDescent="0.25">
      <c r="C550" s="224"/>
      <c r="E550" s="711"/>
      <c r="F550" s="712"/>
      <c r="G550" s="712"/>
      <c r="H550" s="712"/>
      <c r="I550" s="712"/>
      <c r="J550" s="712"/>
      <c r="K550" s="712"/>
      <c r="L550" s="712"/>
      <c r="M550" s="712"/>
      <c r="N550" s="987"/>
    </row>
    <row r="551" spans="1:23" ht="50.1" customHeight="1" x14ac:dyDescent="0.25">
      <c r="C551" s="224"/>
      <c r="D551" s="25"/>
      <c r="E551" s="265"/>
      <c r="F551" s="871"/>
      <c r="G551" s="872"/>
      <c r="H551" s="872"/>
      <c r="I551" s="872"/>
      <c r="J551" s="872"/>
      <c r="K551" s="872"/>
      <c r="L551" s="872"/>
      <c r="M551" s="872"/>
      <c r="N551" s="886"/>
    </row>
    <row r="552" spans="1:23" ht="5.0999999999999996" customHeight="1" x14ac:dyDescent="0.25">
      <c r="C552" s="224"/>
      <c r="N552" s="225"/>
    </row>
    <row r="553" spans="1:23" ht="5.0999999999999996" customHeight="1" x14ac:dyDescent="0.25">
      <c r="C553" s="232"/>
      <c r="D553" s="235"/>
      <c r="E553" s="233"/>
      <c r="F553" s="233"/>
      <c r="G553" s="233"/>
      <c r="H553" s="233"/>
      <c r="I553" s="233"/>
      <c r="J553" s="233"/>
      <c r="K553" s="233"/>
      <c r="L553" s="233"/>
      <c r="M553" s="233"/>
      <c r="N553" s="234"/>
    </row>
    <row r="554" spans="1:23" s="20" customFormat="1" ht="14.25" customHeight="1" x14ac:dyDescent="0.25">
      <c r="A554" s="18"/>
      <c r="B554" s="36"/>
      <c r="C554" s="224"/>
      <c r="D554" s="16" t="s">
        <v>27</v>
      </c>
      <c r="E554" s="781" t="str">
        <f>Translations!$B$322</f>
        <v>Relevant elförbrukning</v>
      </c>
      <c r="F554" s="781"/>
      <c r="G554" s="781"/>
      <c r="H554" s="781"/>
      <c r="I554" s="781"/>
      <c r="J554" s="781"/>
      <c r="K554" s="781"/>
      <c r="L554" s="781"/>
      <c r="M554" s="781"/>
      <c r="N554" s="988"/>
      <c r="O554" s="36"/>
      <c r="P554" s="22" t="s">
        <v>175</v>
      </c>
      <c r="Q554" s="371" t="str">
        <f>"#"&amp;ADDRESS(ROW(D639),COLUMN(D639))</f>
        <v>#$D$639</v>
      </c>
      <c r="R554" s="23"/>
      <c r="S554" s="23"/>
      <c r="T554" s="18"/>
      <c r="U554" s="18"/>
      <c r="V554" s="245"/>
      <c r="W554" s="245"/>
    </row>
    <row r="555" spans="1:23" ht="12.75" customHeight="1" thickBot="1" x14ac:dyDescent="0.3">
      <c r="C555" s="224"/>
      <c r="D555" s="25" t="s">
        <v>31</v>
      </c>
      <c r="E555" s="862" t="str">
        <f>Translations!$B$249</f>
        <v>Information om tillämpad metod</v>
      </c>
      <c r="F555" s="862"/>
      <c r="G555" s="862"/>
      <c r="H555" s="862"/>
      <c r="I555" s="862"/>
      <c r="J555" s="862"/>
      <c r="K555" s="862"/>
      <c r="L555" s="862"/>
      <c r="M555" s="862"/>
      <c r="N555" s="968"/>
      <c r="T555" s="18"/>
    </row>
    <row r="556" spans="1:23" ht="25.5" customHeight="1" thickBot="1" x14ac:dyDescent="0.3">
      <c r="B556" s="244"/>
      <c r="C556" s="224"/>
      <c r="E556" s="25"/>
      <c r="I556" s="863" t="str">
        <f>Translations!$B$254</f>
        <v>Datakälla</v>
      </c>
      <c r="J556" s="863"/>
      <c r="K556" s="863" t="str">
        <f>Translations!$B$255</f>
        <v>Andra datakällor 
(i förekommande fall)</v>
      </c>
      <c r="L556" s="863"/>
      <c r="M556" s="863" t="str">
        <f>Translations!$B$255</f>
        <v>Andra datakällor 
(i förekommande fall)</v>
      </c>
      <c r="N556" s="863"/>
      <c r="S556" s="266" t="s">
        <v>1154</v>
      </c>
      <c r="W556" s="266" t="s">
        <v>168</v>
      </c>
    </row>
    <row r="557" spans="1:23" ht="12.75" customHeight="1" x14ac:dyDescent="0.25">
      <c r="B557" s="244"/>
      <c r="C557" s="224"/>
      <c r="E557" s="25" t="s">
        <v>310</v>
      </c>
      <c r="F557" s="869" t="str">
        <f>Translations!$B$322</f>
        <v>Relevant elförbrukning</v>
      </c>
      <c r="G557" s="869"/>
      <c r="H557" s="870"/>
      <c r="I557" s="928"/>
      <c r="J557" s="928"/>
      <c r="K557" s="910"/>
      <c r="L557" s="910"/>
      <c r="M557" s="910"/>
      <c r="N557" s="910"/>
      <c r="S557" s="252" t="b">
        <f>IF(I513&lt;&gt;"",IF(INDEX(EUconst_BMlistElExchangability,MATCH(I513,EUconst_BMlistNames,0))=TRUE,FALSE,TRUE),FALSE)</f>
        <v>0</v>
      </c>
      <c r="W557" s="486"/>
    </row>
    <row r="558" spans="1:23" ht="5.0999999999999996" customHeight="1" x14ac:dyDescent="0.25">
      <c r="B558" s="244"/>
      <c r="C558" s="224"/>
      <c r="D558" s="25"/>
      <c r="N558" s="225"/>
      <c r="S558" s="253"/>
      <c r="W558" s="253"/>
    </row>
    <row r="559" spans="1:23" ht="12.75" customHeight="1" x14ac:dyDescent="0.25">
      <c r="B559" s="244"/>
      <c r="C559" s="224"/>
      <c r="D559" s="25"/>
      <c r="E559" s="118" t="s">
        <v>311</v>
      </c>
      <c r="F559" s="657" t="str">
        <f>Translations!$B$257</f>
        <v>Beskrivning av den metod som används</v>
      </c>
      <c r="G559" s="657"/>
      <c r="H559" s="657"/>
      <c r="I559" s="657"/>
      <c r="J559" s="657"/>
      <c r="K559" s="657"/>
      <c r="L559" s="657"/>
      <c r="M559" s="657"/>
      <c r="N559" s="940"/>
      <c r="S559" s="253"/>
      <c r="W559" s="253"/>
    </row>
    <row r="560" spans="1:23" ht="5.0999999999999996" customHeight="1" x14ac:dyDescent="0.25">
      <c r="B560" s="244"/>
      <c r="C560" s="224"/>
      <c r="E560" s="37"/>
      <c r="F560" s="531"/>
      <c r="G560" s="533"/>
      <c r="H560" s="533"/>
      <c r="I560" s="533"/>
      <c r="J560" s="533"/>
      <c r="K560" s="533"/>
      <c r="L560" s="533"/>
      <c r="M560" s="533"/>
      <c r="N560" s="549"/>
      <c r="S560" s="253"/>
      <c r="W560" s="253"/>
    </row>
    <row r="561" spans="2:23" ht="12.75" customHeight="1" x14ac:dyDescent="0.25">
      <c r="B561" s="244"/>
      <c r="C561" s="224"/>
      <c r="D561" s="25"/>
      <c r="E561" s="118"/>
      <c r="F561" s="932" t="str">
        <f>IF(AND(I513&lt;&gt;"",J554=""),HYPERLINK("#" &amp; Q561,EUConst_MsgDescription),"")</f>
        <v/>
      </c>
      <c r="G561" s="906"/>
      <c r="H561" s="906"/>
      <c r="I561" s="906"/>
      <c r="J561" s="906"/>
      <c r="K561" s="906"/>
      <c r="L561" s="906"/>
      <c r="M561" s="906"/>
      <c r="N561" s="907"/>
      <c r="P561" s="22" t="s">
        <v>175</v>
      </c>
      <c r="Q561" s="371" t="str">
        <f>"#"&amp;ADDRESS(ROW($C$10),COLUMN($C$10))</f>
        <v>#$C$10</v>
      </c>
      <c r="S561" s="253"/>
      <c r="W561" s="253"/>
    </row>
    <row r="562" spans="2:23" ht="5.0999999999999996" customHeight="1" x14ac:dyDescent="0.25">
      <c r="B562" s="244"/>
      <c r="C562" s="224"/>
      <c r="D562" s="25"/>
      <c r="E562" s="24"/>
      <c r="F562" s="941"/>
      <c r="G562" s="941"/>
      <c r="H562" s="941"/>
      <c r="I562" s="941"/>
      <c r="J562" s="941"/>
      <c r="K562" s="941"/>
      <c r="L562" s="941"/>
      <c r="M562" s="941"/>
      <c r="N562" s="942"/>
      <c r="S562" s="253"/>
      <c r="W562" s="253"/>
    </row>
    <row r="563" spans="2:23" ht="50.1" customHeight="1" x14ac:dyDescent="0.25">
      <c r="B563" s="244"/>
      <c r="C563" s="224"/>
      <c r="D563" s="24"/>
      <c r="E563" s="265"/>
      <c r="F563" s="943"/>
      <c r="G563" s="944"/>
      <c r="H563" s="944"/>
      <c r="I563" s="944"/>
      <c r="J563" s="944"/>
      <c r="K563" s="944"/>
      <c r="L563" s="944"/>
      <c r="M563" s="944"/>
      <c r="N563" s="945"/>
      <c r="S563" s="252" t="b">
        <f>S557</f>
        <v>0</v>
      </c>
      <c r="W563" s="252"/>
    </row>
    <row r="564" spans="2:23" ht="5.0999999999999996" customHeight="1" x14ac:dyDescent="0.25">
      <c r="B564" s="244"/>
      <c r="C564" s="224"/>
      <c r="D564" s="25"/>
      <c r="N564" s="225"/>
      <c r="S564" s="253"/>
      <c r="W564" s="253"/>
    </row>
    <row r="565" spans="2:23" ht="12.75" customHeight="1" x14ac:dyDescent="0.25">
      <c r="B565" s="244"/>
      <c r="C565" s="224"/>
      <c r="D565" s="25"/>
      <c r="E565" s="118"/>
      <c r="F565" s="894" t="str">
        <f>Translations!$B$210</f>
        <v>Hänvisning till externa filer, i förekommande fall</v>
      </c>
      <c r="G565" s="894"/>
      <c r="H565" s="894"/>
      <c r="I565" s="894"/>
      <c r="J565" s="894"/>
      <c r="K565" s="845"/>
      <c r="L565" s="845"/>
      <c r="M565" s="845"/>
      <c r="N565" s="845"/>
      <c r="S565" s="253"/>
      <c r="W565" s="252"/>
    </row>
    <row r="566" spans="2:23" ht="5.0999999999999996" customHeight="1" x14ac:dyDescent="0.25">
      <c r="B566" s="244"/>
      <c r="C566" s="224"/>
      <c r="D566" s="25"/>
      <c r="N566" s="225"/>
      <c r="S566" s="253"/>
      <c r="W566" s="253"/>
    </row>
    <row r="567" spans="2:23" ht="12.75" customHeight="1" x14ac:dyDescent="0.25">
      <c r="B567" s="244"/>
      <c r="C567" s="224"/>
      <c r="D567" s="25" t="s">
        <v>32</v>
      </c>
      <c r="E567" s="884" t="str">
        <f>Translations!$B$258</f>
        <v>Har den hierarkiska ordningen följts?</v>
      </c>
      <c r="F567" s="884"/>
      <c r="G567" s="884"/>
      <c r="H567" s="885"/>
      <c r="I567" s="260"/>
      <c r="J567" s="256" t="str">
        <f>Translations!$B$259</f>
        <v>Om inte, varför?</v>
      </c>
      <c r="K567" s="871"/>
      <c r="L567" s="872"/>
      <c r="M567" s="872"/>
      <c r="N567" s="886"/>
      <c r="S567" s="252" t="b">
        <f>S563</f>
        <v>0</v>
      </c>
      <c r="W567" s="258" t="b">
        <f>OR(W565,AND(I567&lt;&gt;"",I567=TRUE))</f>
        <v>0</v>
      </c>
    </row>
    <row r="568" spans="2:23" ht="12.75" customHeight="1" x14ac:dyDescent="0.25">
      <c r="B568" s="244"/>
      <c r="C568" s="224"/>
      <c r="D568" s="25"/>
      <c r="E568" s="37" t="s">
        <v>139</v>
      </c>
      <c r="F568" s="858" t="str">
        <f>Translations!$B$263</f>
        <v>Orimliga kostnader: det skulle medföra orimliga kostnader att använda bättre datakällor.</v>
      </c>
      <c r="G568" s="861"/>
      <c r="H568" s="861"/>
      <c r="I568" s="861"/>
      <c r="J568" s="861"/>
      <c r="K568" s="861"/>
      <c r="L568" s="861"/>
      <c r="M568" s="861"/>
      <c r="N568" s="946"/>
      <c r="S568" s="253"/>
      <c r="W568" s="253"/>
    </row>
    <row r="569" spans="2:23" ht="5.0999999999999996" customHeight="1" x14ac:dyDescent="0.25">
      <c r="B569" s="244"/>
      <c r="C569" s="224"/>
      <c r="E569" s="431"/>
      <c r="F569" s="431"/>
      <c r="G569" s="431"/>
      <c r="H569" s="431"/>
      <c r="I569" s="431"/>
      <c r="J569" s="431"/>
      <c r="K569" s="431"/>
      <c r="L569" s="431"/>
      <c r="M569" s="431"/>
      <c r="N569" s="555"/>
      <c r="S569" s="253"/>
      <c r="W569" s="253"/>
    </row>
    <row r="570" spans="2:23" ht="12.75" customHeight="1" x14ac:dyDescent="0.25">
      <c r="B570" s="244"/>
      <c r="C570" s="224"/>
      <c r="D570" s="25"/>
      <c r="E570" s="25"/>
      <c r="F570" s="657" t="str">
        <f>Translations!$B$264</f>
        <v>Ytterligare uppgifter om eventuella avvikelser från hierarkin</v>
      </c>
      <c r="G570" s="657"/>
      <c r="H570" s="657"/>
      <c r="I570" s="657"/>
      <c r="J570" s="657"/>
      <c r="K570" s="657"/>
      <c r="L570" s="657"/>
      <c r="M570" s="657"/>
      <c r="N570" s="940"/>
      <c r="S570" s="253"/>
      <c r="W570" s="253"/>
    </row>
    <row r="571" spans="2:23" ht="25.5" customHeight="1" thickBot="1" x14ac:dyDescent="0.3">
      <c r="B571" s="244"/>
      <c r="C571" s="224"/>
      <c r="E571" s="25"/>
      <c r="F571" s="891"/>
      <c r="G571" s="892"/>
      <c r="H571" s="892"/>
      <c r="I571" s="892"/>
      <c r="J571" s="892"/>
      <c r="K571" s="892"/>
      <c r="L571" s="892"/>
      <c r="M571" s="892"/>
      <c r="N571" s="893"/>
      <c r="S571" s="273" t="b">
        <f>S567</f>
        <v>0</v>
      </c>
      <c r="W571" s="268" t="b">
        <f>W567</f>
        <v>0</v>
      </c>
    </row>
    <row r="572" spans="2:23" ht="5.0999999999999996" customHeight="1" x14ac:dyDescent="0.25">
      <c r="B572" s="244"/>
      <c r="C572" s="224"/>
      <c r="N572" s="225"/>
    </row>
    <row r="573" spans="2:23" ht="5.0999999999999996" customHeight="1" x14ac:dyDescent="0.25">
      <c r="B573" s="244"/>
      <c r="C573" s="232"/>
      <c r="D573" s="235"/>
      <c r="E573" s="233"/>
      <c r="F573" s="233"/>
      <c r="G573" s="233"/>
      <c r="H573" s="233"/>
      <c r="I573" s="233"/>
      <c r="J573" s="233"/>
      <c r="K573" s="233"/>
      <c r="L573" s="233"/>
      <c r="M573" s="233"/>
      <c r="N573" s="234"/>
    </row>
    <row r="574" spans="2:23" ht="12.75" customHeight="1" x14ac:dyDescent="0.25">
      <c r="B574" s="244"/>
      <c r="C574" s="344"/>
      <c r="D574" s="34" t="s">
        <v>28</v>
      </c>
      <c r="E574" s="947" t="str">
        <f>Translations!$B$324</f>
        <v>Finns relevanta mätbara värmeflöden som importeras från anläggningar eller enheter utanför ETS-systemet?</v>
      </c>
      <c r="F574" s="947"/>
      <c r="G574" s="947"/>
      <c r="H574" s="947"/>
      <c r="I574" s="947"/>
      <c r="J574" s="947"/>
      <c r="K574" s="947"/>
      <c r="L574" s="947"/>
      <c r="M574" s="931"/>
      <c r="N574" s="931"/>
      <c r="R574" s="254"/>
    </row>
    <row r="575" spans="2:23" ht="5.0999999999999996" customHeight="1" x14ac:dyDescent="0.25">
      <c r="B575" s="244"/>
      <c r="C575" s="344"/>
      <c r="D575" s="20"/>
      <c r="E575" s="550"/>
      <c r="F575" s="550"/>
      <c r="G575" s="550"/>
      <c r="H575" s="550"/>
      <c r="I575" s="550"/>
      <c r="J575" s="550"/>
      <c r="K575" s="550"/>
      <c r="L575" s="550"/>
      <c r="M575" s="550"/>
      <c r="N575" s="562"/>
      <c r="R575" s="254"/>
    </row>
    <row r="576" spans="2:23" ht="12.75" customHeight="1" x14ac:dyDescent="0.25">
      <c r="B576" s="244"/>
      <c r="C576" s="344"/>
      <c r="D576" s="20"/>
      <c r="E576" s="20"/>
      <c r="F576" s="948" t="str">
        <f>Translations!$B$257</f>
        <v>Beskrivning av den metod som används</v>
      </c>
      <c r="G576" s="948"/>
      <c r="H576" s="948"/>
      <c r="I576" s="948"/>
      <c r="J576" s="948"/>
      <c r="K576" s="948"/>
      <c r="L576" s="948"/>
      <c r="M576" s="948"/>
      <c r="N576" s="949"/>
      <c r="R576" s="254"/>
    </row>
    <row r="577" spans="2:23" ht="5.0999999999999996" customHeight="1" thickBot="1" x14ac:dyDescent="0.3">
      <c r="B577" s="244"/>
      <c r="C577" s="344"/>
      <c r="D577" s="20"/>
      <c r="E577" s="37"/>
      <c r="F577" s="346"/>
      <c r="G577" s="347"/>
      <c r="H577" s="347"/>
      <c r="I577" s="347"/>
      <c r="J577" s="347"/>
      <c r="K577" s="347"/>
      <c r="L577" s="347"/>
      <c r="M577" s="347"/>
      <c r="N577" s="348"/>
    </row>
    <row r="578" spans="2:23" ht="12.75" customHeight="1" x14ac:dyDescent="0.25">
      <c r="B578" s="244"/>
      <c r="C578" s="344"/>
      <c r="D578" s="345"/>
      <c r="E578" s="349"/>
      <c r="F578" s="932" t="str">
        <f>IF(I513&lt;&gt;"",HYPERLINK("#" &amp; Q578,EUConst_MsgDescription),"")</f>
        <v/>
      </c>
      <c r="G578" s="906"/>
      <c r="H578" s="906"/>
      <c r="I578" s="906"/>
      <c r="J578" s="906"/>
      <c r="K578" s="906"/>
      <c r="L578" s="906"/>
      <c r="M578" s="906"/>
      <c r="N578" s="907"/>
      <c r="P578" s="22" t="s">
        <v>175</v>
      </c>
      <c r="Q578" s="371" t="str">
        <f>"#"&amp;ADDRESS(ROW($C$10),COLUMN($C$10))</f>
        <v>#$C$10</v>
      </c>
      <c r="W578" s="266" t="s">
        <v>168</v>
      </c>
    </row>
    <row r="579" spans="2:23" ht="5.0999999999999996" customHeight="1" thickBot="1" x14ac:dyDescent="0.3">
      <c r="B579" s="244"/>
      <c r="C579" s="344"/>
      <c r="D579" s="345"/>
      <c r="E579" s="349"/>
      <c r="F579" s="979"/>
      <c r="G579" s="980"/>
      <c r="H579" s="980"/>
      <c r="I579" s="980"/>
      <c r="J579" s="980"/>
      <c r="K579" s="980"/>
      <c r="L579" s="980"/>
      <c r="M579" s="980"/>
      <c r="N579" s="981"/>
      <c r="P579" s="22"/>
      <c r="W579" s="253"/>
    </row>
    <row r="580" spans="2:23" ht="50.1" customHeight="1" thickBot="1" x14ac:dyDescent="0.3">
      <c r="B580" s="244"/>
      <c r="C580" s="344"/>
      <c r="D580" s="20"/>
      <c r="E580" s="20"/>
      <c r="F580" s="891"/>
      <c r="G580" s="892"/>
      <c r="H580" s="892"/>
      <c r="I580" s="892"/>
      <c r="J580" s="892"/>
      <c r="K580" s="892"/>
      <c r="L580" s="892"/>
      <c r="M580" s="892"/>
      <c r="N580" s="893"/>
      <c r="R580" s="254"/>
      <c r="V580" s="254"/>
      <c r="W580" s="377" t="b">
        <f>OR(W574,AND(M574&lt;&gt;"",M574=FALSE))</f>
        <v>0</v>
      </c>
    </row>
    <row r="581" spans="2:23" ht="5.0999999999999996" customHeight="1" x14ac:dyDescent="0.25">
      <c r="B581" s="244"/>
      <c r="C581" s="344"/>
      <c r="D581" s="345"/>
      <c r="E581" s="350"/>
      <c r="F581" s="551"/>
      <c r="G581" s="551"/>
      <c r="H581" s="551"/>
      <c r="I581" s="551"/>
      <c r="J581" s="551"/>
      <c r="K581" s="551"/>
      <c r="L581" s="551"/>
      <c r="M581" s="551"/>
      <c r="N581" s="351"/>
      <c r="R581" s="254"/>
    </row>
    <row r="582" spans="2:23" ht="12.75" customHeight="1" x14ac:dyDescent="0.25">
      <c r="B582" s="244"/>
      <c r="C582" s="352"/>
      <c r="D582" s="353"/>
      <c r="E582" s="353"/>
      <c r="F582" s="353"/>
      <c r="G582" s="353"/>
      <c r="H582" s="353"/>
      <c r="I582" s="353"/>
      <c r="J582" s="353"/>
      <c r="K582" s="353"/>
      <c r="L582" s="353"/>
      <c r="M582" s="353"/>
      <c r="N582" s="354"/>
    </row>
    <row r="583" spans="2:23" ht="15" customHeight="1" x14ac:dyDescent="0.25">
      <c r="B583" s="244"/>
      <c r="C583" s="318"/>
      <c r="D583" s="969" t="str">
        <f>Translations!$B$329</f>
        <v>Uppgifter som krävs för att fastställa den riktmärkesrelaterade förbättringsfaktorn enligt artikel 10a.2 i direktivet</v>
      </c>
      <c r="E583" s="970"/>
      <c r="F583" s="970"/>
      <c r="G583" s="970"/>
      <c r="H583" s="970"/>
      <c r="I583" s="970"/>
      <c r="J583" s="970"/>
      <c r="K583" s="970"/>
      <c r="L583" s="970"/>
      <c r="M583" s="970"/>
      <c r="N583" s="971"/>
    </row>
    <row r="584" spans="2:23" ht="5.0999999999999996" customHeight="1" x14ac:dyDescent="0.25">
      <c r="B584" s="244"/>
      <c r="C584" s="318"/>
      <c r="D584" s="319"/>
      <c r="E584" s="319"/>
      <c r="F584" s="319"/>
      <c r="G584" s="319"/>
      <c r="H584" s="319"/>
      <c r="I584" s="319"/>
      <c r="J584" s="319"/>
      <c r="K584" s="319"/>
      <c r="L584" s="319"/>
      <c r="M584" s="319"/>
      <c r="N584" s="320"/>
    </row>
    <row r="585" spans="2:23" ht="12.75" customHeight="1" x14ac:dyDescent="0.25">
      <c r="B585" s="244"/>
      <c r="C585" s="318"/>
      <c r="D585" s="321" t="s">
        <v>29</v>
      </c>
      <c r="E585" s="977" t="str">
        <f>Translations!$B$330</f>
        <v>Utsläpp som direkt kan tillskrivas delanläggningen</v>
      </c>
      <c r="F585" s="977"/>
      <c r="G585" s="977"/>
      <c r="H585" s="977"/>
      <c r="I585" s="977"/>
      <c r="J585" s="977"/>
      <c r="K585" s="977"/>
      <c r="L585" s="977"/>
      <c r="M585" s="977"/>
      <c r="N585" s="978"/>
    </row>
    <row r="586" spans="2:23" ht="12.75" customHeight="1" x14ac:dyDescent="0.25">
      <c r="B586" s="244"/>
      <c r="C586" s="318"/>
      <c r="D586" s="322" t="s">
        <v>31</v>
      </c>
      <c r="E586" s="925" t="str">
        <f>Translations!$B$331</f>
        <v>Tillskrivning av utsläpp som direkt kan tillskrivas delanläggningen</v>
      </c>
      <c r="F586" s="925"/>
      <c r="G586" s="925"/>
      <c r="H586" s="925"/>
      <c r="I586" s="925"/>
      <c r="J586" s="925"/>
      <c r="K586" s="925"/>
      <c r="L586" s="925"/>
      <c r="M586" s="925"/>
      <c r="N586" s="926"/>
      <c r="T586" s="18"/>
    </row>
    <row r="587" spans="2:23" ht="5.0999999999999996" customHeight="1" x14ac:dyDescent="0.25">
      <c r="B587" s="244"/>
      <c r="C587" s="318"/>
      <c r="D587" s="319"/>
      <c r="E587" s="936"/>
      <c r="F587" s="937"/>
      <c r="G587" s="937"/>
      <c r="H587" s="937"/>
      <c r="I587" s="937"/>
      <c r="J587" s="937"/>
      <c r="K587" s="937"/>
      <c r="L587" s="937"/>
      <c r="M587" s="937"/>
      <c r="N587" s="938"/>
    </row>
    <row r="588" spans="2:23" ht="12.75" customHeight="1" x14ac:dyDescent="0.25">
      <c r="B588" s="244"/>
      <c r="C588" s="318"/>
      <c r="D588" s="322"/>
      <c r="E588" s="324"/>
      <c r="F588" s="932" t="str">
        <f>IF(I513&lt;&gt;"",HYPERLINK("#" &amp; Q588,EUConst_MsgDescription),"")</f>
        <v/>
      </c>
      <c r="G588" s="906"/>
      <c r="H588" s="906"/>
      <c r="I588" s="906"/>
      <c r="J588" s="906"/>
      <c r="K588" s="906"/>
      <c r="L588" s="906"/>
      <c r="M588" s="906"/>
      <c r="N588" s="907"/>
      <c r="P588" s="22" t="s">
        <v>175</v>
      </c>
      <c r="Q588" s="371" t="str">
        <f>"#"&amp;ADDRESS(ROW($C$10),COLUMN($C$10))</f>
        <v>#$C$10</v>
      </c>
    </row>
    <row r="589" spans="2:23" ht="5.0999999999999996" customHeight="1" x14ac:dyDescent="0.25">
      <c r="B589" s="244"/>
      <c r="C589" s="318"/>
      <c r="D589" s="322"/>
      <c r="E589" s="325"/>
      <c r="F589" s="933"/>
      <c r="G589" s="933"/>
      <c r="H589" s="933"/>
      <c r="I589" s="933"/>
      <c r="J589" s="933"/>
      <c r="K589" s="933"/>
      <c r="L589" s="933"/>
      <c r="M589" s="933"/>
      <c r="N589" s="934"/>
    </row>
    <row r="590" spans="2:23" ht="50.1" customHeight="1" x14ac:dyDescent="0.25">
      <c r="B590" s="244"/>
      <c r="C590" s="318"/>
      <c r="D590" s="319"/>
      <c r="E590" s="319"/>
      <c r="F590" s="871"/>
      <c r="G590" s="872"/>
      <c r="H590" s="872"/>
      <c r="I590" s="872"/>
      <c r="J590" s="872"/>
      <c r="K590" s="872"/>
      <c r="L590" s="872"/>
      <c r="M590" s="872"/>
      <c r="N590" s="886"/>
    </row>
    <row r="591" spans="2:23" ht="5.0999999999999996" customHeight="1" x14ac:dyDescent="0.25">
      <c r="B591" s="244"/>
      <c r="C591" s="318"/>
      <c r="D591" s="319"/>
      <c r="E591" s="319"/>
      <c r="F591" s="319"/>
      <c r="G591" s="319"/>
      <c r="H591" s="319"/>
      <c r="I591" s="319"/>
      <c r="J591" s="319"/>
      <c r="K591" s="319"/>
      <c r="L591" s="319"/>
      <c r="M591" s="319"/>
      <c r="N591" s="320"/>
    </row>
    <row r="592" spans="2:23" ht="12.75" customHeight="1" x14ac:dyDescent="0.25">
      <c r="B592" s="244"/>
      <c r="C592" s="318"/>
      <c r="D592" s="319"/>
      <c r="E592" s="319"/>
      <c r="F592" s="935" t="str">
        <f>Translations!$B$210</f>
        <v>Hänvisning till externa filer, i förekommande fall</v>
      </c>
      <c r="G592" s="935"/>
      <c r="H592" s="935"/>
      <c r="I592" s="935"/>
      <c r="J592" s="935"/>
      <c r="K592" s="845"/>
      <c r="L592" s="845"/>
      <c r="M592" s="845"/>
      <c r="N592" s="845"/>
    </row>
    <row r="593" spans="1:23" ht="5.0999999999999996" customHeight="1" x14ac:dyDescent="0.25">
      <c r="B593" s="244"/>
      <c r="C593" s="318"/>
      <c r="D593" s="319"/>
      <c r="E593" s="319"/>
      <c r="F593" s="326"/>
      <c r="G593" s="326"/>
      <c r="H593" s="326"/>
      <c r="I593" s="326"/>
      <c r="J593" s="326"/>
      <c r="K593" s="326"/>
      <c r="L593" s="326"/>
      <c r="M593" s="326"/>
      <c r="N593" s="327"/>
    </row>
    <row r="594" spans="1:23" ht="12.75" customHeight="1" x14ac:dyDescent="0.25">
      <c r="B594" s="244"/>
      <c r="C594" s="318"/>
      <c r="D594" s="322" t="s">
        <v>32</v>
      </c>
      <c r="E594" s="925" t="str">
        <f>Translations!$B$337</f>
        <v>Finns andra relevanta interna bränsle-/materialmängder?</v>
      </c>
      <c r="F594" s="925"/>
      <c r="G594" s="925"/>
      <c r="H594" s="925"/>
      <c r="I594" s="925"/>
      <c r="J594" s="925"/>
      <c r="K594" s="925"/>
      <c r="L594" s="925"/>
      <c r="M594" s="931"/>
      <c r="N594" s="931"/>
      <c r="T594" s="18"/>
    </row>
    <row r="595" spans="1:23" ht="5.0999999999999996" customHeight="1" x14ac:dyDescent="0.25">
      <c r="B595" s="244"/>
      <c r="C595" s="318"/>
      <c r="D595" s="322"/>
      <c r="E595" s="323"/>
      <c r="F595" s="936"/>
      <c r="G595" s="936"/>
      <c r="H595" s="936"/>
      <c r="I595" s="936"/>
      <c r="J595" s="936"/>
      <c r="K595" s="936"/>
      <c r="L595" s="936"/>
      <c r="M595" s="936"/>
      <c r="N595" s="967"/>
    </row>
    <row r="596" spans="1:23" ht="25.5" customHeight="1" thickBot="1" x14ac:dyDescent="0.3">
      <c r="B596" s="244"/>
      <c r="C596" s="318"/>
      <c r="D596" s="319"/>
      <c r="E596" s="319"/>
      <c r="F596" s="319"/>
      <c r="G596" s="319"/>
      <c r="H596" s="319"/>
      <c r="I596" s="927" t="str">
        <f>Translations!$B$254</f>
        <v>Datakälla</v>
      </c>
      <c r="J596" s="927"/>
      <c r="K596" s="927" t="str">
        <f>Translations!$B$255</f>
        <v>Andra datakällor 
(i förekommande fall)</v>
      </c>
      <c r="L596" s="927"/>
      <c r="M596" s="927" t="str">
        <f>Translations!$B$255</f>
        <v>Andra datakällor 
(i förekommande fall)</v>
      </c>
      <c r="N596" s="927"/>
      <c r="W596" s="245" t="s">
        <v>168</v>
      </c>
    </row>
    <row r="597" spans="1:23" ht="12.75" customHeight="1" x14ac:dyDescent="0.25">
      <c r="B597" s="244"/>
      <c r="C597" s="318"/>
      <c r="D597" s="322"/>
      <c r="E597" s="324" t="s">
        <v>310</v>
      </c>
      <c r="F597" s="930" t="str">
        <f>Translations!$B$342</f>
        <v>Importerade eller exporterade mängder</v>
      </c>
      <c r="G597" s="939"/>
      <c r="H597" s="939"/>
      <c r="I597" s="928"/>
      <c r="J597" s="928"/>
      <c r="K597" s="910"/>
      <c r="L597" s="910"/>
      <c r="M597" s="910"/>
      <c r="N597" s="910"/>
      <c r="W597" s="251" t="b">
        <f>AND(M594&lt;&gt;"",M594=FALSE)</f>
        <v>0</v>
      </c>
    </row>
    <row r="598" spans="1:23" ht="12.75" customHeight="1" x14ac:dyDescent="0.25">
      <c r="B598" s="244"/>
      <c r="C598" s="318"/>
      <c r="D598" s="322"/>
      <c r="E598" s="324" t="s">
        <v>311</v>
      </c>
      <c r="F598" s="930" t="str">
        <f>Translations!$B$256</f>
        <v>Energiinnehåll</v>
      </c>
      <c r="G598" s="939"/>
      <c r="H598" s="939"/>
      <c r="I598" s="928"/>
      <c r="J598" s="928"/>
      <c r="K598" s="910"/>
      <c r="L598" s="910"/>
      <c r="M598" s="910"/>
      <c r="N598" s="910"/>
      <c r="W598" s="271" t="b">
        <f>W597</f>
        <v>0</v>
      </c>
    </row>
    <row r="599" spans="1:23" ht="12.75" customHeight="1" x14ac:dyDescent="0.25">
      <c r="B599" s="244"/>
      <c r="C599" s="318"/>
      <c r="D599" s="322"/>
      <c r="E599" s="324" t="s">
        <v>312</v>
      </c>
      <c r="F599" s="929" t="str">
        <f>Translations!$B$343</f>
        <v>Emissionsfaktor eller koldioxidinnehåll</v>
      </c>
      <c r="G599" s="929"/>
      <c r="H599" s="930"/>
      <c r="I599" s="871"/>
      <c r="J599" s="886"/>
      <c r="K599" s="873"/>
      <c r="L599" s="890"/>
      <c r="M599" s="873"/>
      <c r="N599" s="890"/>
      <c r="W599" s="271" t="b">
        <f>W598</f>
        <v>0</v>
      </c>
    </row>
    <row r="600" spans="1:23" ht="12.75" customHeight="1" x14ac:dyDescent="0.25">
      <c r="B600" s="244"/>
      <c r="C600" s="318"/>
      <c r="D600" s="322"/>
      <c r="E600" s="324" t="s">
        <v>313</v>
      </c>
      <c r="F600" s="929" t="str">
        <f>Translations!$B$344</f>
        <v>Halten av biomassa</v>
      </c>
      <c r="G600" s="929"/>
      <c r="H600" s="930"/>
      <c r="I600" s="871"/>
      <c r="J600" s="886"/>
      <c r="K600" s="873"/>
      <c r="L600" s="890"/>
      <c r="M600" s="873"/>
      <c r="N600" s="890"/>
      <c r="W600" s="271" t="b">
        <f>W599</f>
        <v>0</v>
      </c>
    </row>
    <row r="601" spans="1:23" ht="5.0999999999999996" customHeight="1" x14ac:dyDescent="0.25">
      <c r="B601" s="244"/>
      <c r="C601" s="318"/>
      <c r="D601" s="322"/>
      <c r="E601" s="319"/>
      <c r="F601" s="319"/>
      <c r="G601" s="319"/>
      <c r="H601" s="319"/>
      <c r="I601" s="319"/>
      <c r="J601" s="319"/>
      <c r="K601" s="319"/>
      <c r="L601" s="319"/>
      <c r="M601" s="319"/>
      <c r="N601" s="320"/>
      <c r="W601" s="253"/>
    </row>
    <row r="602" spans="1:23" ht="12.75" customHeight="1" x14ac:dyDescent="0.25">
      <c r="B602" s="244"/>
      <c r="C602" s="318"/>
      <c r="D602" s="322"/>
      <c r="E602" s="324" t="s">
        <v>314</v>
      </c>
      <c r="F602" s="923" t="str">
        <f>Translations!$B$257</f>
        <v>Beskrivning av den metod som används</v>
      </c>
      <c r="G602" s="923"/>
      <c r="H602" s="923"/>
      <c r="I602" s="923"/>
      <c r="J602" s="923"/>
      <c r="K602" s="923"/>
      <c r="L602" s="923"/>
      <c r="M602" s="923"/>
      <c r="N602" s="924"/>
      <c r="W602" s="253"/>
    </row>
    <row r="603" spans="1:23" ht="5.0999999999999996" customHeight="1" x14ac:dyDescent="0.25">
      <c r="B603" s="244"/>
      <c r="C603" s="318"/>
      <c r="D603" s="319"/>
      <c r="E603" s="323"/>
      <c r="F603" s="213"/>
      <c r="G603" s="556"/>
      <c r="H603" s="556"/>
      <c r="I603" s="556"/>
      <c r="J603" s="556"/>
      <c r="K603" s="556"/>
      <c r="L603" s="556"/>
      <c r="M603" s="556"/>
      <c r="N603" s="557"/>
      <c r="W603" s="253"/>
    </row>
    <row r="604" spans="1:23" ht="12.75" customHeight="1" x14ac:dyDescent="0.25">
      <c r="B604" s="244"/>
      <c r="C604" s="318"/>
      <c r="D604" s="322"/>
      <c r="E604" s="324"/>
      <c r="F604" s="932" t="str">
        <f>IF(I513&lt;&gt;"",HYPERLINK("#" &amp; Q604,EUConst_MsgDescription),"")</f>
        <v/>
      </c>
      <c r="G604" s="906"/>
      <c r="H604" s="906"/>
      <c r="I604" s="906"/>
      <c r="J604" s="906"/>
      <c r="K604" s="906"/>
      <c r="L604" s="906"/>
      <c r="M604" s="906"/>
      <c r="N604" s="907"/>
      <c r="P604" s="22" t="s">
        <v>175</v>
      </c>
      <c r="Q604" s="371" t="str">
        <f>"#"&amp;ADDRESS(ROW($C$10),COLUMN($C$10))</f>
        <v>#$C$10</v>
      </c>
      <c r="W604" s="253"/>
    </row>
    <row r="605" spans="1:23" ht="5.0999999999999996" customHeight="1" x14ac:dyDescent="0.25">
      <c r="B605" s="244"/>
      <c r="C605" s="318"/>
      <c r="D605" s="322"/>
      <c r="E605" s="325"/>
      <c r="F605" s="933"/>
      <c r="G605" s="933"/>
      <c r="H605" s="933"/>
      <c r="I605" s="933"/>
      <c r="J605" s="933"/>
      <c r="K605" s="933"/>
      <c r="L605" s="933"/>
      <c r="M605" s="933"/>
      <c r="N605" s="934"/>
      <c r="W605" s="253"/>
    </row>
    <row r="606" spans="1:23" s="249" customFormat="1" ht="50.1" customHeight="1" x14ac:dyDescent="0.25">
      <c r="A606" s="254"/>
      <c r="B606" s="12"/>
      <c r="C606" s="318"/>
      <c r="D606" s="325"/>
      <c r="E606" s="325"/>
      <c r="F606" s="891"/>
      <c r="G606" s="892"/>
      <c r="H606" s="892"/>
      <c r="I606" s="892"/>
      <c r="J606" s="892"/>
      <c r="K606" s="892"/>
      <c r="L606" s="892"/>
      <c r="M606" s="892"/>
      <c r="N606" s="893"/>
      <c r="O606" s="36"/>
      <c r="P606" s="254"/>
      <c r="Q606" s="254"/>
      <c r="R606" s="254"/>
      <c r="S606" s="245"/>
      <c r="T606" s="245"/>
      <c r="U606" s="254"/>
      <c r="V606" s="254"/>
      <c r="W606" s="255" t="b">
        <f>W600</f>
        <v>0</v>
      </c>
    </row>
    <row r="607" spans="1:23" ht="5.0999999999999996" customHeight="1" x14ac:dyDescent="0.25">
      <c r="C607" s="318"/>
      <c r="D607" s="322"/>
      <c r="E607" s="319"/>
      <c r="F607" s="319"/>
      <c r="G607" s="319"/>
      <c r="H607" s="319"/>
      <c r="I607" s="319"/>
      <c r="J607" s="319"/>
      <c r="K607" s="319"/>
      <c r="L607" s="319"/>
      <c r="M607" s="319"/>
      <c r="N607" s="320"/>
      <c r="W607" s="253"/>
    </row>
    <row r="608" spans="1:23" ht="12.75" customHeight="1" thickBot="1" x14ac:dyDescent="0.3">
      <c r="C608" s="318"/>
      <c r="D608" s="322"/>
      <c r="E608" s="324"/>
      <c r="F608" s="935" t="str">
        <f>Translations!$B$210</f>
        <v>Hänvisning till externa filer, i förekommande fall</v>
      </c>
      <c r="G608" s="935"/>
      <c r="H608" s="935"/>
      <c r="I608" s="935"/>
      <c r="J608" s="935"/>
      <c r="K608" s="845"/>
      <c r="L608" s="845"/>
      <c r="M608" s="845"/>
      <c r="N608" s="845"/>
      <c r="W608" s="259" t="b">
        <f>W606</f>
        <v>0</v>
      </c>
    </row>
    <row r="609" spans="2:23" ht="5.0999999999999996" customHeight="1" x14ac:dyDescent="0.25">
      <c r="C609" s="318"/>
      <c r="D609" s="322"/>
      <c r="E609" s="319"/>
      <c r="F609" s="319"/>
      <c r="G609" s="319"/>
      <c r="H609" s="319"/>
      <c r="I609" s="319"/>
      <c r="J609" s="319"/>
      <c r="K609" s="319"/>
      <c r="L609" s="319"/>
      <c r="M609" s="319"/>
      <c r="N609" s="320"/>
    </row>
    <row r="610" spans="2:23" ht="12.75" customHeight="1" thickBot="1" x14ac:dyDescent="0.3">
      <c r="C610" s="318"/>
      <c r="D610" s="322" t="s">
        <v>33</v>
      </c>
      <c r="E610" s="925" t="str">
        <f>Translations!$B$345</f>
        <v>Är överförd koldioxid som importerats eller exporterats relevant?</v>
      </c>
      <c r="F610" s="925"/>
      <c r="G610" s="925"/>
      <c r="H610" s="925"/>
      <c r="I610" s="925"/>
      <c r="J610" s="925"/>
      <c r="K610" s="925"/>
      <c r="L610" s="925"/>
      <c r="M610" s="931"/>
      <c r="N610" s="931"/>
      <c r="T610" s="18"/>
    </row>
    <row r="611" spans="2:23" ht="5.0999999999999996" customHeight="1" thickBot="1" x14ac:dyDescent="0.3">
      <c r="C611" s="318"/>
      <c r="D611" s="319"/>
      <c r="E611" s="936"/>
      <c r="F611" s="937"/>
      <c r="G611" s="937"/>
      <c r="H611" s="937"/>
      <c r="I611" s="937"/>
      <c r="J611" s="937"/>
      <c r="K611" s="937"/>
      <c r="L611" s="937"/>
      <c r="M611" s="937"/>
      <c r="N611" s="938"/>
      <c r="W611" s="266" t="s">
        <v>168</v>
      </c>
    </row>
    <row r="612" spans="2:23" ht="25.5" customHeight="1" x14ac:dyDescent="0.25">
      <c r="C612" s="318"/>
      <c r="D612" s="319"/>
      <c r="E612" s="319"/>
      <c r="F612" s="871"/>
      <c r="G612" s="872"/>
      <c r="H612" s="872"/>
      <c r="I612" s="872"/>
      <c r="J612" s="872"/>
      <c r="K612" s="872"/>
      <c r="L612" s="872"/>
      <c r="M612" s="872"/>
      <c r="N612" s="886"/>
      <c r="W612" s="251" t="b">
        <f>AND(M610&lt;&gt;"",M610=FALSE)</f>
        <v>0</v>
      </c>
    </row>
    <row r="613" spans="2:23" ht="5.0999999999999996" customHeight="1" x14ac:dyDescent="0.25">
      <c r="C613" s="318"/>
      <c r="D613" s="319"/>
      <c r="E613" s="319"/>
      <c r="F613" s="319"/>
      <c r="G613" s="319"/>
      <c r="H613" s="319"/>
      <c r="I613" s="319"/>
      <c r="J613" s="319"/>
      <c r="K613" s="319"/>
      <c r="L613" s="319"/>
      <c r="M613" s="319"/>
      <c r="N613" s="320"/>
      <c r="W613" s="253"/>
    </row>
    <row r="614" spans="2:23" ht="12.75" customHeight="1" thickBot="1" x14ac:dyDescent="0.3">
      <c r="C614" s="318"/>
      <c r="D614" s="319"/>
      <c r="E614" s="319"/>
      <c r="F614" s="935" t="str">
        <f>Translations!$B$210</f>
        <v>Hänvisning till externa filer, i förekommande fall</v>
      </c>
      <c r="G614" s="935"/>
      <c r="H614" s="935"/>
      <c r="I614" s="935"/>
      <c r="J614" s="935"/>
      <c r="K614" s="845"/>
      <c r="L614" s="845"/>
      <c r="M614" s="845"/>
      <c r="N614" s="845"/>
      <c r="W614" s="273" t="b">
        <f>W612</f>
        <v>0</v>
      </c>
    </row>
    <row r="615" spans="2:23" ht="5.0999999999999996" customHeight="1" x14ac:dyDescent="0.25">
      <c r="C615" s="318"/>
      <c r="D615" s="322"/>
      <c r="E615" s="319"/>
      <c r="F615" s="319"/>
      <c r="G615" s="319"/>
      <c r="H615" s="319"/>
      <c r="I615" s="319"/>
      <c r="J615" s="319"/>
      <c r="K615" s="319"/>
      <c r="L615" s="319"/>
      <c r="M615" s="319"/>
      <c r="N615" s="320"/>
    </row>
    <row r="616" spans="2:23" ht="5.0999999999999996" customHeight="1" x14ac:dyDescent="0.25">
      <c r="C616" s="315"/>
      <c r="D616" s="328"/>
      <c r="E616" s="316"/>
      <c r="F616" s="316"/>
      <c r="G616" s="316"/>
      <c r="H616" s="316"/>
      <c r="I616" s="316"/>
      <c r="J616" s="316"/>
      <c r="K616" s="316"/>
      <c r="L616" s="316"/>
      <c r="M616" s="316"/>
      <c r="N616" s="317"/>
    </row>
    <row r="617" spans="2:23" ht="12.75" customHeight="1" x14ac:dyDescent="0.25">
      <c r="C617" s="318"/>
      <c r="D617" s="321" t="s">
        <v>30</v>
      </c>
      <c r="E617" s="962" t="str">
        <f>Translations!$B$831</f>
        <v>Energitillförsel till denna delanläggning och relevant emissionsfaktor</v>
      </c>
      <c r="F617" s="962"/>
      <c r="G617" s="962"/>
      <c r="H617" s="962"/>
      <c r="I617" s="962"/>
      <c r="J617" s="962"/>
      <c r="K617" s="962"/>
      <c r="L617" s="962"/>
      <c r="M617" s="962"/>
      <c r="N617" s="963"/>
    </row>
    <row r="618" spans="2:23" ht="5.0999999999999996" customHeight="1" x14ac:dyDescent="0.25">
      <c r="C618" s="318"/>
      <c r="D618" s="319"/>
      <c r="E618" s="964"/>
      <c r="F618" s="965"/>
      <c r="G618" s="965"/>
      <c r="H618" s="965"/>
      <c r="I618" s="965"/>
      <c r="J618" s="965"/>
      <c r="K618" s="965"/>
      <c r="L618" s="965"/>
      <c r="M618" s="965"/>
      <c r="N618" s="966"/>
    </row>
    <row r="619" spans="2:23" ht="12.75" customHeight="1" x14ac:dyDescent="0.25">
      <c r="C619" s="318"/>
      <c r="D619" s="322" t="s">
        <v>31</v>
      </c>
      <c r="E619" s="925" t="str">
        <f>Translations!$B$249</f>
        <v>Information om tillämpad metod</v>
      </c>
      <c r="F619" s="925"/>
      <c r="G619" s="925"/>
      <c r="H619" s="925"/>
      <c r="I619" s="925"/>
      <c r="J619" s="925"/>
      <c r="K619" s="925"/>
      <c r="L619" s="925"/>
      <c r="M619" s="925"/>
      <c r="N619" s="926"/>
    </row>
    <row r="620" spans="2:23" ht="25.5" customHeight="1" x14ac:dyDescent="0.25">
      <c r="B620" s="244"/>
      <c r="C620" s="318"/>
      <c r="D620" s="319"/>
      <c r="E620" s="319"/>
      <c r="F620" s="336"/>
      <c r="G620" s="319"/>
      <c r="H620" s="319"/>
      <c r="I620" s="927" t="str">
        <f>Translations!$B$254</f>
        <v>Datakälla</v>
      </c>
      <c r="J620" s="927"/>
      <c r="K620" s="927" t="str">
        <f>Translations!$B$255</f>
        <v>Andra datakällor 
(i förekommande fall)</v>
      </c>
      <c r="L620" s="927"/>
      <c r="M620" s="927" t="str">
        <f>Translations!$B$255</f>
        <v>Andra datakällor 
(i förekommande fall)</v>
      </c>
      <c r="N620" s="927"/>
    </row>
    <row r="621" spans="2:23" ht="12.75" customHeight="1" x14ac:dyDescent="0.25">
      <c r="B621" s="244"/>
      <c r="C621" s="318"/>
      <c r="D621" s="322"/>
      <c r="E621" s="324" t="s">
        <v>310</v>
      </c>
      <c r="F621" s="929" t="str">
        <f>Translations!$B$833</f>
        <v>Insatsbränsle och insatsmaterial</v>
      </c>
      <c r="G621" s="929"/>
      <c r="H621" s="930"/>
      <c r="I621" s="871"/>
      <c r="J621" s="872"/>
      <c r="K621" s="873"/>
      <c r="L621" s="874"/>
      <c r="M621" s="873"/>
      <c r="N621" s="890"/>
    </row>
    <row r="622" spans="2:23" ht="12.75" customHeight="1" x14ac:dyDescent="0.25">
      <c r="B622" s="244"/>
      <c r="C622" s="318"/>
      <c r="D622" s="322"/>
      <c r="E622" s="324" t="s">
        <v>311</v>
      </c>
      <c r="F622" s="929" t="str">
        <f>Translations!$B$826</f>
        <v>Tillförd el för värmeproduktion</v>
      </c>
      <c r="G622" s="929"/>
      <c r="H622" s="930"/>
      <c r="I622" s="928"/>
      <c r="J622" s="928"/>
      <c r="K622" s="910"/>
      <c r="L622" s="910"/>
      <c r="M622" s="910"/>
      <c r="N622" s="910"/>
    </row>
    <row r="623" spans="2:23" ht="12.75" customHeight="1" x14ac:dyDescent="0.25">
      <c r="B623" s="244"/>
      <c r="C623" s="318"/>
      <c r="D623" s="322"/>
      <c r="E623" s="324" t="s">
        <v>312</v>
      </c>
      <c r="F623" s="929" t="str">
        <f>Translations!$B$353</f>
        <v>Viktad emissionsfaktor</v>
      </c>
      <c r="G623" s="929"/>
      <c r="H623" s="930"/>
      <c r="I623" s="871"/>
      <c r="J623" s="872"/>
      <c r="K623" s="873"/>
      <c r="L623" s="874"/>
      <c r="M623" s="873"/>
      <c r="N623" s="890"/>
    </row>
    <row r="624" spans="2:23" ht="5.0999999999999996" customHeight="1" x14ac:dyDescent="0.25">
      <c r="B624" s="244"/>
      <c r="C624" s="318"/>
      <c r="D624" s="322"/>
      <c r="E624" s="319"/>
      <c r="F624" s="319"/>
      <c r="G624" s="319"/>
      <c r="H624" s="319"/>
      <c r="I624" s="319"/>
      <c r="J624" s="319"/>
      <c r="K624" s="319"/>
      <c r="L624" s="319"/>
      <c r="M624" s="319"/>
      <c r="N624" s="320"/>
    </row>
    <row r="625" spans="2:23" ht="12.75" customHeight="1" x14ac:dyDescent="0.25">
      <c r="B625" s="244"/>
      <c r="C625" s="318"/>
      <c r="D625" s="322"/>
      <c r="E625" s="324" t="s">
        <v>313</v>
      </c>
      <c r="F625" s="923" t="str">
        <f>Translations!$B$257</f>
        <v>Beskrivning av den metod som används</v>
      </c>
      <c r="G625" s="923"/>
      <c r="H625" s="923"/>
      <c r="I625" s="923"/>
      <c r="J625" s="923"/>
      <c r="K625" s="923"/>
      <c r="L625" s="923"/>
      <c r="M625" s="923"/>
      <c r="N625" s="924"/>
    </row>
    <row r="626" spans="2:23" ht="5.0999999999999996" customHeight="1" x14ac:dyDescent="0.25">
      <c r="B626" s="244"/>
      <c r="C626" s="318"/>
      <c r="D626" s="319"/>
      <c r="E626" s="323"/>
      <c r="F626" s="333"/>
      <c r="G626" s="334"/>
      <c r="H626" s="334"/>
      <c r="I626" s="334"/>
      <c r="J626" s="334"/>
      <c r="K626" s="334"/>
      <c r="L626" s="334"/>
      <c r="M626" s="334"/>
      <c r="N626" s="335"/>
    </row>
    <row r="627" spans="2:23" ht="12.75" customHeight="1" x14ac:dyDescent="0.25">
      <c r="B627" s="244"/>
      <c r="C627" s="318"/>
      <c r="D627" s="322"/>
      <c r="E627" s="324"/>
      <c r="F627" s="932" t="str">
        <f>IF(I513&lt;&gt;"",HYPERLINK("#" &amp; Q627,EUConst_MsgDescription),"")</f>
        <v/>
      </c>
      <c r="G627" s="906"/>
      <c r="H627" s="906"/>
      <c r="I627" s="906"/>
      <c r="J627" s="906"/>
      <c r="K627" s="906"/>
      <c r="L627" s="906"/>
      <c r="M627" s="906"/>
      <c r="N627" s="907"/>
      <c r="P627" s="22" t="s">
        <v>175</v>
      </c>
      <c r="Q627" s="371" t="str">
        <f>"#"&amp;ADDRESS(ROW($C$10),COLUMN($C$10))</f>
        <v>#$C$10</v>
      </c>
    </row>
    <row r="628" spans="2:23" ht="5.0999999999999996" customHeight="1" x14ac:dyDescent="0.25">
      <c r="B628" s="244"/>
      <c r="C628" s="318"/>
      <c r="D628" s="322"/>
      <c r="E628" s="325"/>
      <c r="F628" s="933"/>
      <c r="G628" s="933"/>
      <c r="H628" s="933"/>
      <c r="I628" s="933"/>
      <c r="J628" s="933"/>
      <c r="K628" s="933"/>
      <c r="L628" s="933"/>
      <c r="M628" s="933"/>
      <c r="N628" s="934"/>
    </row>
    <row r="629" spans="2:23" ht="50.1" customHeight="1" x14ac:dyDescent="0.25">
      <c r="B629" s="244"/>
      <c r="C629" s="318"/>
      <c r="D629" s="325"/>
      <c r="E629" s="325"/>
      <c r="F629" s="891"/>
      <c r="G629" s="892"/>
      <c r="H629" s="892"/>
      <c r="I629" s="892"/>
      <c r="J629" s="892"/>
      <c r="K629" s="892"/>
      <c r="L629" s="892"/>
      <c r="M629" s="892"/>
      <c r="N629" s="893"/>
    </row>
    <row r="630" spans="2:23" ht="5.0999999999999996" customHeight="1" thickBot="1" x14ac:dyDescent="0.3">
      <c r="B630" s="244"/>
      <c r="C630" s="318"/>
      <c r="D630" s="322"/>
      <c r="E630" s="319"/>
      <c r="F630" s="319"/>
      <c r="G630" s="319"/>
      <c r="H630" s="319"/>
      <c r="I630" s="319"/>
      <c r="J630" s="319"/>
      <c r="K630" s="319"/>
      <c r="L630" s="319"/>
      <c r="M630" s="319"/>
      <c r="N630" s="320"/>
    </row>
    <row r="631" spans="2:23" ht="12.75" customHeight="1" x14ac:dyDescent="0.25">
      <c r="B631" s="244"/>
      <c r="C631" s="318"/>
      <c r="D631" s="322"/>
      <c r="E631" s="324"/>
      <c r="F631" s="935" t="str">
        <f>Translations!$B$210</f>
        <v>Hänvisning till externa filer, i förekommande fall</v>
      </c>
      <c r="G631" s="935"/>
      <c r="H631" s="935"/>
      <c r="I631" s="935"/>
      <c r="J631" s="935"/>
      <c r="K631" s="845"/>
      <c r="L631" s="845"/>
      <c r="M631" s="845"/>
      <c r="N631" s="845"/>
      <c r="W631" s="266" t="s">
        <v>168</v>
      </c>
    </row>
    <row r="632" spans="2:23" ht="5.0999999999999996" customHeight="1" x14ac:dyDescent="0.25">
      <c r="B632" s="244"/>
      <c r="C632" s="318"/>
      <c r="D632" s="322"/>
      <c r="E632" s="319"/>
      <c r="F632" s="319"/>
      <c r="G632" s="319"/>
      <c r="H632" s="319"/>
      <c r="I632" s="319"/>
      <c r="J632" s="319"/>
      <c r="K632" s="319"/>
      <c r="L632" s="319"/>
      <c r="M632" s="319"/>
      <c r="N632" s="320"/>
      <c r="W632" s="253"/>
    </row>
    <row r="633" spans="2:23" ht="12.75" customHeight="1" x14ac:dyDescent="0.25">
      <c r="B633" s="244"/>
      <c r="C633" s="318"/>
      <c r="D633" s="322" t="s">
        <v>32</v>
      </c>
      <c r="E633" s="951" t="str">
        <f>Translations!$B$258</f>
        <v>Har den hierarkiska ordningen följts?</v>
      </c>
      <c r="F633" s="951"/>
      <c r="G633" s="951"/>
      <c r="H633" s="952"/>
      <c r="I633" s="260"/>
      <c r="J633" s="330" t="str">
        <f>Translations!$B$259</f>
        <v>Om inte, varför?</v>
      </c>
      <c r="K633" s="871"/>
      <c r="L633" s="872"/>
      <c r="M633" s="872"/>
      <c r="N633" s="886"/>
      <c r="W633" s="258" t="b">
        <f>AND(I633&lt;&gt;"",I633=TRUE)</f>
        <v>0</v>
      </c>
    </row>
    <row r="634" spans="2:23" ht="5.0999999999999996" customHeight="1" x14ac:dyDescent="0.25">
      <c r="B634" s="244"/>
      <c r="C634" s="318"/>
      <c r="D634" s="319"/>
      <c r="E634" s="552"/>
      <c r="F634" s="552"/>
      <c r="G634" s="552"/>
      <c r="H634" s="552"/>
      <c r="I634" s="552"/>
      <c r="J634" s="552"/>
      <c r="K634" s="552"/>
      <c r="L634" s="552"/>
      <c r="M634" s="552"/>
      <c r="N634" s="553"/>
      <c r="V634" s="254"/>
      <c r="W634" s="253"/>
    </row>
    <row r="635" spans="2:23" ht="12.75" customHeight="1" x14ac:dyDescent="0.25">
      <c r="B635" s="244"/>
      <c r="C635" s="318"/>
      <c r="D635" s="331"/>
      <c r="E635" s="331"/>
      <c r="F635" s="923" t="str">
        <f>Translations!$B$264</f>
        <v>Ytterligare uppgifter om eventuella avvikelser från hierarkin</v>
      </c>
      <c r="G635" s="923"/>
      <c r="H635" s="923"/>
      <c r="I635" s="923"/>
      <c r="J635" s="923"/>
      <c r="K635" s="923"/>
      <c r="L635" s="923"/>
      <c r="M635" s="923"/>
      <c r="N635" s="924"/>
      <c r="V635" s="254"/>
      <c r="W635" s="253"/>
    </row>
    <row r="636" spans="2:23" ht="25.5" customHeight="1" thickBot="1" x14ac:dyDescent="0.3">
      <c r="B636" s="244"/>
      <c r="C636" s="318"/>
      <c r="D636" s="331"/>
      <c r="E636" s="331"/>
      <c r="F636" s="891"/>
      <c r="G636" s="892"/>
      <c r="H636" s="892"/>
      <c r="I636" s="892"/>
      <c r="J636" s="892"/>
      <c r="K636" s="892"/>
      <c r="L636" s="892"/>
      <c r="M636" s="892"/>
      <c r="N636" s="893"/>
      <c r="V636" s="254"/>
      <c r="W636" s="268" t="b">
        <f>W633</f>
        <v>0</v>
      </c>
    </row>
    <row r="637" spans="2:23" ht="5.0999999999999996" customHeight="1" x14ac:dyDescent="0.25">
      <c r="B637" s="244"/>
      <c r="C637" s="318"/>
      <c r="D637" s="322"/>
      <c r="E637" s="319"/>
      <c r="F637" s="319"/>
      <c r="G637" s="319"/>
      <c r="H637" s="319"/>
      <c r="I637" s="319"/>
      <c r="J637" s="319"/>
      <c r="K637" s="319"/>
      <c r="L637" s="319"/>
      <c r="M637" s="319"/>
      <c r="N637" s="320"/>
      <c r="W637" s="254"/>
    </row>
    <row r="638" spans="2:23" ht="5.0999999999999996" customHeight="1" x14ac:dyDescent="0.25">
      <c r="B638" s="244"/>
      <c r="C638" s="315"/>
      <c r="D638" s="328"/>
      <c r="E638" s="316"/>
      <c r="F638" s="316"/>
      <c r="G638" s="316"/>
      <c r="H638" s="316"/>
      <c r="I638" s="316"/>
      <c r="J638" s="316"/>
      <c r="K638" s="316"/>
      <c r="L638" s="316"/>
      <c r="M638" s="316"/>
      <c r="N638" s="317"/>
    </row>
    <row r="639" spans="2:23" ht="12.75" customHeight="1" x14ac:dyDescent="0.25">
      <c r="B639" s="244"/>
      <c r="C639" s="318"/>
      <c r="D639" s="321" t="s">
        <v>330</v>
      </c>
      <c r="E639" s="962" t="str">
        <f>Translations!$B$354</f>
        <v>Import till och export från delanläggningen av mätbar värme</v>
      </c>
      <c r="F639" s="962"/>
      <c r="G639" s="962"/>
      <c r="H639" s="962"/>
      <c r="I639" s="962"/>
      <c r="J639" s="962"/>
      <c r="K639" s="962"/>
      <c r="L639" s="962"/>
      <c r="M639" s="962"/>
      <c r="N639" s="963"/>
      <c r="S639" s="254"/>
      <c r="T639" s="254"/>
    </row>
    <row r="640" spans="2:23" ht="12.75" customHeight="1" x14ac:dyDescent="0.25">
      <c r="B640" s="244"/>
      <c r="C640" s="318"/>
      <c r="D640" s="322" t="s">
        <v>31</v>
      </c>
      <c r="E640" s="925" t="str">
        <f>Translations!$B$357</f>
        <v>Är mätbara värmeflöden relevanta för delanläggningen?</v>
      </c>
      <c r="F640" s="925"/>
      <c r="G640" s="925"/>
      <c r="H640" s="925"/>
      <c r="I640" s="925"/>
      <c r="J640" s="925"/>
      <c r="K640" s="925"/>
      <c r="L640" s="925"/>
      <c r="M640" s="931"/>
      <c r="N640" s="931"/>
    </row>
    <row r="641" spans="1:23" ht="12.75" customHeight="1" x14ac:dyDescent="0.25">
      <c r="B641" s="244"/>
      <c r="C641" s="318"/>
      <c r="D641" s="322"/>
      <c r="E641" s="319"/>
      <c r="F641" s="319"/>
      <c r="G641" s="319"/>
      <c r="H641" s="319"/>
      <c r="I641" s="319"/>
      <c r="J641" s="866" t="str">
        <f>IF(I513="","",IF(AND(M640&lt;&gt;"",M640=FALSE),HYPERLINK(Q641,EUconst_MsgGoOn),""))</f>
        <v/>
      </c>
      <c r="K641" s="867"/>
      <c r="L641" s="867"/>
      <c r="M641" s="867"/>
      <c r="N641" s="868"/>
      <c r="P641" s="22" t="s">
        <v>175</v>
      </c>
      <c r="Q641" s="371" t="str">
        <f>"#"&amp;ADDRESS(ROW(D681),COLUMN(D681))</f>
        <v>#$D$681</v>
      </c>
    </row>
    <row r="642" spans="1:23" ht="5.0999999999999996" customHeight="1" x14ac:dyDescent="0.25">
      <c r="B642" s="244"/>
      <c r="C642" s="318"/>
      <c r="D642" s="322"/>
      <c r="E642" s="322"/>
      <c r="F642" s="322"/>
      <c r="G642" s="322"/>
      <c r="H642" s="322"/>
      <c r="I642" s="322"/>
      <c r="J642" s="322"/>
      <c r="K642" s="322"/>
      <c r="L642" s="322"/>
      <c r="M642" s="322"/>
      <c r="N642" s="329"/>
      <c r="P642" s="22"/>
    </row>
    <row r="643" spans="1:23" ht="12.75" customHeight="1" x14ac:dyDescent="0.25">
      <c r="B643" s="244"/>
      <c r="C643" s="318"/>
      <c r="D643" s="322" t="s">
        <v>32</v>
      </c>
      <c r="E643" s="925" t="str">
        <f>Translations!$B$249</f>
        <v>Information om tillämpad metod</v>
      </c>
      <c r="F643" s="925"/>
      <c r="G643" s="925"/>
      <c r="H643" s="925"/>
      <c r="I643" s="925"/>
      <c r="J643" s="925"/>
      <c r="K643" s="925"/>
      <c r="L643" s="925"/>
      <c r="M643" s="925"/>
      <c r="N643" s="926"/>
    </row>
    <row r="644" spans="1:23" ht="25.5" customHeight="1" thickBot="1" x14ac:dyDescent="0.3">
      <c r="B644" s="244"/>
      <c r="C644" s="318"/>
      <c r="D644" s="319"/>
      <c r="E644" s="319"/>
      <c r="F644" s="319"/>
      <c r="G644" s="319"/>
      <c r="H644" s="319"/>
      <c r="I644" s="927" t="str">
        <f>Translations!$B$254</f>
        <v>Datakälla</v>
      </c>
      <c r="J644" s="927"/>
      <c r="K644" s="927" t="str">
        <f>Translations!$B$255</f>
        <v>Andra datakällor 
(i förekommande fall)</v>
      </c>
      <c r="L644" s="927"/>
      <c r="M644" s="927" t="str">
        <f>Translations!$B$255</f>
        <v>Andra datakällor 
(i förekommande fall)</v>
      </c>
      <c r="N644" s="927"/>
      <c r="W644" s="245" t="s">
        <v>168</v>
      </c>
    </row>
    <row r="645" spans="1:23" ht="12.75" customHeight="1" x14ac:dyDescent="0.25">
      <c r="B645" s="244"/>
      <c r="C645" s="318"/>
      <c r="D645" s="322"/>
      <c r="E645" s="324" t="s">
        <v>310</v>
      </c>
      <c r="F645" s="912" t="str">
        <f>Translations!$B$359</f>
        <v>Importerad mätbar värme</v>
      </c>
      <c r="G645" s="912"/>
      <c r="H645" s="913"/>
      <c r="I645" s="903"/>
      <c r="J645" s="904"/>
      <c r="K645" s="898"/>
      <c r="L645" s="902"/>
      <c r="M645" s="898"/>
      <c r="N645" s="899"/>
      <c r="W645" s="251" t="b">
        <f>AND(M640&lt;&gt;"",M640=FALSE)</f>
        <v>0</v>
      </c>
    </row>
    <row r="646" spans="1:23" ht="12.75" customHeight="1" x14ac:dyDescent="0.25">
      <c r="B646" s="244"/>
      <c r="C646" s="318"/>
      <c r="D646" s="322"/>
      <c r="E646" s="324" t="s">
        <v>311</v>
      </c>
      <c r="F646" s="914" t="str">
        <f>Translations!$B$360</f>
        <v>Mätbar värme från massa</v>
      </c>
      <c r="G646" s="914"/>
      <c r="H646" s="915"/>
      <c r="I646" s="916"/>
      <c r="J646" s="917"/>
      <c r="K646" s="918"/>
      <c r="L646" s="919"/>
      <c r="M646" s="918"/>
      <c r="N646" s="920"/>
      <c r="W646" s="252" t="b">
        <f>W645</f>
        <v>0</v>
      </c>
    </row>
    <row r="647" spans="1:23" ht="12.75" customHeight="1" x14ac:dyDescent="0.25">
      <c r="B647" s="244"/>
      <c r="C647" s="318"/>
      <c r="D647" s="322"/>
      <c r="E647" s="324" t="s">
        <v>312</v>
      </c>
      <c r="F647" s="914" t="str">
        <f>Translations!$B$361</f>
        <v>Mätbar värme från salpetersyra</v>
      </c>
      <c r="G647" s="914"/>
      <c r="H647" s="915"/>
      <c r="I647" s="916"/>
      <c r="J647" s="917"/>
      <c r="K647" s="918"/>
      <c r="L647" s="919"/>
      <c r="M647" s="918"/>
      <c r="N647" s="920"/>
      <c r="W647" s="252" t="b">
        <f>W646</f>
        <v>0</v>
      </c>
    </row>
    <row r="648" spans="1:23" ht="12.75" customHeight="1" x14ac:dyDescent="0.25">
      <c r="B648" s="244"/>
      <c r="C648" s="318"/>
      <c r="D648" s="322"/>
      <c r="E648" s="324" t="s">
        <v>313</v>
      </c>
      <c r="F648" s="921" t="str">
        <f>Translations!$B$362</f>
        <v>Exporterad mätbar värme</v>
      </c>
      <c r="G648" s="921"/>
      <c r="H648" s="922"/>
      <c r="I648" s="879"/>
      <c r="J648" s="880"/>
      <c r="K648" s="881"/>
      <c r="L648" s="882"/>
      <c r="M648" s="881"/>
      <c r="N648" s="883"/>
      <c r="W648" s="252" t="b">
        <f>W647</f>
        <v>0</v>
      </c>
    </row>
    <row r="649" spans="1:23" ht="12.75" customHeight="1" x14ac:dyDescent="0.25">
      <c r="B649" s="244"/>
      <c r="C649" s="318"/>
      <c r="D649" s="322"/>
      <c r="E649" s="324" t="s">
        <v>314</v>
      </c>
      <c r="F649" s="929" t="str">
        <f>Translations!$B$274</f>
        <v>Mätbara nettovärmeflöden</v>
      </c>
      <c r="G649" s="929"/>
      <c r="H649" s="930"/>
      <c r="I649" s="871"/>
      <c r="J649" s="872"/>
      <c r="K649" s="873"/>
      <c r="L649" s="874"/>
      <c r="M649" s="873"/>
      <c r="N649" s="890"/>
      <c r="W649" s="252" t="b">
        <f>W648</f>
        <v>0</v>
      </c>
    </row>
    <row r="650" spans="1:23" ht="5.0999999999999996" customHeight="1" x14ac:dyDescent="0.25">
      <c r="B650" s="244"/>
      <c r="C650" s="318"/>
      <c r="D650" s="322"/>
      <c r="E650" s="319"/>
      <c r="F650" s="319"/>
      <c r="G650" s="319"/>
      <c r="H650" s="319"/>
      <c r="I650" s="319"/>
      <c r="J650" s="319"/>
      <c r="K650" s="319"/>
      <c r="L650" s="319"/>
      <c r="M650" s="319"/>
      <c r="N650" s="320"/>
      <c r="W650" s="253"/>
    </row>
    <row r="651" spans="1:23" ht="12.75" customHeight="1" x14ac:dyDescent="0.25">
      <c r="B651" s="244"/>
      <c r="C651" s="318"/>
      <c r="D651" s="322"/>
      <c r="E651" s="324" t="s">
        <v>314</v>
      </c>
      <c r="F651" s="923" t="str">
        <f>Translations!$B$257</f>
        <v>Beskrivning av den metod som används</v>
      </c>
      <c r="G651" s="923"/>
      <c r="H651" s="923"/>
      <c r="I651" s="923"/>
      <c r="J651" s="923"/>
      <c r="K651" s="923"/>
      <c r="L651" s="923"/>
      <c r="M651" s="923"/>
      <c r="N651" s="924"/>
      <c r="W651" s="253"/>
    </row>
    <row r="652" spans="1:23" ht="5.0999999999999996" customHeight="1" x14ac:dyDescent="0.25">
      <c r="B652" s="244"/>
      <c r="C652" s="318"/>
      <c r="D652" s="319"/>
      <c r="E652" s="323"/>
      <c r="F652" s="213"/>
      <c r="G652" s="556"/>
      <c r="H652" s="556"/>
      <c r="I652" s="556"/>
      <c r="J652" s="556"/>
      <c r="K652" s="556"/>
      <c r="L652" s="556"/>
      <c r="M652" s="556"/>
      <c r="N652" s="557"/>
      <c r="W652" s="253"/>
    </row>
    <row r="653" spans="1:23" ht="12.75" customHeight="1" x14ac:dyDescent="0.25">
      <c r="B653" s="244"/>
      <c r="C653" s="318"/>
      <c r="D653" s="322"/>
      <c r="E653" s="324"/>
      <c r="F653" s="932" t="str">
        <f>IF(I513&lt;&gt;"",HYPERLINK("#" &amp; Q653,EUConst_MsgDescription),"")</f>
        <v/>
      </c>
      <c r="G653" s="906"/>
      <c r="H653" s="906"/>
      <c r="I653" s="906"/>
      <c r="J653" s="906"/>
      <c r="K653" s="906"/>
      <c r="L653" s="906"/>
      <c r="M653" s="906"/>
      <c r="N653" s="907"/>
      <c r="P653" s="22" t="s">
        <v>175</v>
      </c>
      <c r="Q653" s="371" t="str">
        <f>"#"&amp;ADDRESS(ROW($C$10),COLUMN($C$10))</f>
        <v>#$C$10</v>
      </c>
      <c r="W653" s="253"/>
    </row>
    <row r="654" spans="1:23" ht="5.0999999999999996" customHeight="1" x14ac:dyDescent="0.25">
      <c r="C654" s="318"/>
      <c r="D654" s="322"/>
      <c r="E654" s="325"/>
      <c r="F654" s="933"/>
      <c r="G654" s="933"/>
      <c r="H654" s="933"/>
      <c r="I654" s="933"/>
      <c r="J654" s="933"/>
      <c r="K654" s="933"/>
      <c r="L654" s="933"/>
      <c r="M654" s="933"/>
      <c r="N654" s="934"/>
      <c r="W654" s="253"/>
    </row>
    <row r="655" spans="1:23" s="249" customFormat="1" ht="50.1" customHeight="1" x14ac:dyDescent="0.25">
      <c r="A655" s="254"/>
      <c r="B655" s="12"/>
      <c r="C655" s="318"/>
      <c r="D655" s="325"/>
      <c r="E655" s="325"/>
      <c r="F655" s="891"/>
      <c r="G655" s="892"/>
      <c r="H655" s="892"/>
      <c r="I655" s="892"/>
      <c r="J655" s="892"/>
      <c r="K655" s="892"/>
      <c r="L655" s="892"/>
      <c r="M655" s="892"/>
      <c r="N655" s="893"/>
      <c r="O655" s="36"/>
      <c r="P655" s="254"/>
      <c r="Q655" s="254"/>
      <c r="R655" s="254"/>
      <c r="S655" s="245"/>
      <c r="T655" s="245"/>
      <c r="U655" s="254"/>
      <c r="V655" s="254"/>
      <c r="W655" s="255" t="b">
        <f>W649</f>
        <v>0</v>
      </c>
    </row>
    <row r="656" spans="1:23" ht="5.0999999999999996" customHeight="1" x14ac:dyDescent="0.25">
      <c r="C656" s="318"/>
      <c r="D656" s="322"/>
      <c r="E656" s="319"/>
      <c r="F656" s="319"/>
      <c r="G656" s="319"/>
      <c r="H656" s="319"/>
      <c r="I656" s="319"/>
      <c r="J656" s="319"/>
      <c r="K656" s="319"/>
      <c r="L656" s="319"/>
      <c r="M656" s="319"/>
      <c r="N656" s="320"/>
      <c r="W656" s="253"/>
    </row>
    <row r="657" spans="1:23" ht="12.75" customHeight="1" x14ac:dyDescent="0.25">
      <c r="C657" s="318"/>
      <c r="D657" s="322"/>
      <c r="E657" s="324"/>
      <c r="F657" s="935" t="str">
        <f>Translations!$B$210</f>
        <v>Hänvisning till externa filer, i förekommande fall</v>
      </c>
      <c r="G657" s="935"/>
      <c r="H657" s="935"/>
      <c r="I657" s="935"/>
      <c r="J657" s="935"/>
      <c r="K657" s="845"/>
      <c r="L657" s="845"/>
      <c r="M657" s="845"/>
      <c r="N657" s="845"/>
      <c r="W657" s="255" t="b">
        <f>W655</f>
        <v>0</v>
      </c>
    </row>
    <row r="658" spans="1:23" ht="5.0999999999999996" customHeight="1" x14ac:dyDescent="0.25">
      <c r="C658" s="318"/>
      <c r="D658" s="322"/>
      <c r="E658" s="319"/>
      <c r="F658" s="319"/>
      <c r="G658" s="319"/>
      <c r="H658" s="319"/>
      <c r="I658" s="319"/>
      <c r="J658" s="319"/>
      <c r="K658" s="319"/>
      <c r="L658" s="319"/>
      <c r="M658" s="319"/>
      <c r="N658" s="320"/>
      <c r="V658" s="254"/>
      <c r="W658" s="253"/>
    </row>
    <row r="659" spans="1:23" ht="12.75" customHeight="1" x14ac:dyDescent="0.25">
      <c r="C659" s="318"/>
      <c r="D659" s="322" t="s">
        <v>33</v>
      </c>
      <c r="E659" s="951" t="str">
        <f>Translations!$B$258</f>
        <v>Har den hierarkiska ordningen följts?</v>
      </c>
      <c r="F659" s="951"/>
      <c r="G659" s="951"/>
      <c r="H659" s="952"/>
      <c r="I659" s="260"/>
      <c r="J659" s="330" t="str">
        <f>Translations!$B$259</f>
        <v>Om inte, varför?</v>
      </c>
      <c r="K659" s="871"/>
      <c r="L659" s="872"/>
      <c r="M659" s="872"/>
      <c r="N659" s="886"/>
      <c r="V659" s="257" t="b">
        <f>W657</f>
        <v>0</v>
      </c>
      <c r="W659" s="258" t="b">
        <f>OR(W655,AND(I659&lt;&gt;"",I659=TRUE))</f>
        <v>0</v>
      </c>
    </row>
    <row r="660" spans="1:23" ht="5.0999999999999996" customHeight="1" x14ac:dyDescent="0.25">
      <c r="C660" s="318"/>
      <c r="D660" s="319"/>
      <c r="E660" s="552"/>
      <c r="F660" s="552"/>
      <c r="G660" s="552"/>
      <c r="H660" s="552"/>
      <c r="I660" s="552"/>
      <c r="J660" s="552"/>
      <c r="K660" s="552"/>
      <c r="L660" s="552"/>
      <c r="M660" s="552"/>
      <c r="N660" s="553"/>
      <c r="V660" s="254"/>
      <c r="W660" s="253"/>
    </row>
    <row r="661" spans="1:23" ht="12.75" customHeight="1" x14ac:dyDescent="0.25">
      <c r="C661" s="318"/>
      <c r="D661" s="331"/>
      <c r="E661" s="331"/>
      <c r="F661" s="923" t="str">
        <f>Translations!$B$264</f>
        <v>Ytterligare uppgifter om eventuella avvikelser från hierarkin</v>
      </c>
      <c r="G661" s="923"/>
      <c r="H661" s="923"/>
      <c r="I661" s="923"/>
      <c r="J661" s="923"/>
      <c r="K661" s="923"/>
      <c r="L661" s="923"/>
      <c r="M661" s="923"/>
      <c r="N661" s="924"/>
      <c r="V661" s="254"/>
      <c r="W661" s="253"/>
    </row>
    <row r="662" spans="1:23" ht="25.5" customHeight="1" x14ac:dyDescent="0.25">
      <c r="C662" s="318"/>
      <c r="D662" s="331"/>
      <c r="E662" s="331"/>
      <c r="F662" s="891"/>
      <c r="G662" s="892"/>
      <c r="H662" s="892"/>
      <c r="I662" s="892"/>
      <c r="J662" s="892"/>
      <c r="K662" s="892"/>
      <c r="L662" s="892"/>
      <c r="M662" s="892"/>
      <c r="N662" s="893"/>
      <c r="V662" s="254"/>
      <c r="W662" s="255" t="b">
        <f>W659</f>
        <v>0</v>
      </c>
    </row>
    <row r="663" spans="1:23" ht="5.0999999999999996" customHeight="1" x14ac:dyDescent="0.25">
      <c r="C663" s="318"/>
      <c r="D663" s="319"/>
      <c r="E663" s="552"/>
      <c r="F663" s="552"/>
      <c r="G663" s="552"/>
      <c r="H663" s="552"/>
      <c r="I663" s="552"/>
      <c r="J663" s="552"/>
      <c r="K663" s="552"/>
      <c r="L663" s="552"/>
      <c r="M663" s="552"/>
      <c r="N663" s="553"/>
      <c r="V663" s="254"/>
      <c r="W663" s="253"/>
    </row>
    <row r="664" spans="1:23" ht="12.75" customHeight="1" x14ac:dyDescent="0.25">
      <c r="C664" s="318"/>
      <c r="D664" s="322" t="s">
        <v>34</v>
      </c>
      <c r="E664" s="925" t="str">
        <f>Translations!$B$363</f>
        <v>Beskrivning av den metod som används för att fastställa relevanta tillskrivningsbara utsläppsfaktorer enligt avsnitt 10.1.2 och 10.1.3 i bilaga VII till FAR.</v>
      </c>
      <c r="F664" s="925"/>
      <c r="G664" s="925"/>
      <c r="H664" s="925"/>
      <c r="I664" s="925"/>
      <c r="J664" s="925"/>
      <c r="K664" s="925"/>
      <c r="L664" s="925"/>
      <c r="M664" s="925"/>
      <c r="N664" s="926"/>
      <c r="V664" s="254"/>
      <c r="W664" s="253"/>
    </row>
    <row r="665" spans="1:23" ht="5.0999999999999996" customHeight="1" x14ac:dyDescent="0.25">
      <c r="C665" s="318"/>
      <c r="D665" s="319"/>
      <c r="E665" s="323"/>
      <c r="F665" s="213"/>
      <c r="G665" s="556"/>
      <c r="H665" s="556"/>
      <c r="I665" s="556"/>
      <c r="J665" s="556"/>
      <c r="K665" s="556"/>
      <c r="L665" s="556"/>
      <c r="M665" s="556"/>
      <c r="N665" s="557"/>
      <c r="W665" s="253"/>
    </row>
    <row r="666" spans="1:23" ht="12.75" customHeight="1" x14ac:dyDescent="0.25">
      <c r="C666" s="318"/>
      <c r="D666" s="322"/>
      <c r="E666" s="324"/>
      <c r="F666" s="932" t="str">
        <f>IF(I513&lt;&gt;"",HYPERLINK("#" &amp; Q666,EUConst_MsgDescription),"")</f>
        <v/>
      </c>
      <c r="G666" s="906"/>
      <c r="H666" s="906"/>
      <c r="I666" s="906"/>
      <c r="J666" s="906"/>
      <c r="K666" s="906"/>
      <c r="L666" s="906"/>
      <c r="M666" s="906"/>
      <c r="N666" s="907"/>
      <c r="P666" s="22" t="s">
        <v>175</v>
      </c>
      <c r="Q666" s="371" t="str">
        <f>"#"&amp;ADDRESS(ROW($C$10),COLUMN($C$10))</f>
        <v>#$C$10</v>
      </c>
      <c r="W666" s="253"/>
    </row>
    <row r="667" spans="1:23" ht="5.0999999999999996" customHeight="1" x14ac:dyDescent="0.25">
      <c r="C667" s="318"/>
      <c r="D667" s="322"/>
      <c r="E667" s="325"/>
      <c r="F667" s="933"/>
      <c r="G667" s="933"/>
      <c r="H667" s="933"/>
      <c r="I667" s="933"/>
      <c r="J667" s="933"/>
      <c r="K667" s="933"/>
      <c r="L667" s="933"/>
      <c r="M667" s="933"/>
      <c r="N667" s="934"/>
      <c r="W667" s="253"/>
    </row>
    <row r="668" spans="1:23" s="249" customFormat="1" ht="50.1" customHeight="1" x14ac:dyDescent="0.25">
      <c r="A668" s="254"/>
      <c r="B668" s="12"/>
      <c r="C668" s="318"/>
      <c r="D668" s="331"/>
      <c r="E668" s="332"/>
      <c r="F668" s="891"/>
      <c r="G668" s="892"/>
      <c r="H668" s="892"/>
      <c r="I668" s="892"/>
      <c r="J668" s="892"/>
      <c r="K668" s="892"/>
      <c r="L668" s="892"/>
      <c r="M668" s="892"/>
      <c r="N668" s="893"/>
      <c r="O668" s="36"/>
      <c r="P668" s="269"/>
      <c r="Q668" s="245"/>
      <c r="R668" s="254"/>
      <c r="S668" s="245"/>
      <c r="T668" s="245"/>
      <c r="U668" s="254"/>
      <c r="V668" s="254"/>
      <c r="W668" s="255" t="b">
        <f>W657</f>
        <v>0</v>
      </c>
    </row>
    <row r="669" spans="1:23" ht="5.0999999999999996" customHeight="1" x14ac:dyDescent="0.25">
      <c r="C669" s="318"/>
      <c r="D669" s="322"/>
      <c r="E669" s="319"/>
      <c r="F669" s="319"/>
      <c r="G669" s="319"/>
      <c r="H669" s="319"/>
      <c r="I669" s="319"/>
      <c r="J669" s="319"/>
      <c r="K669" s="319"/>
      <c r="L669" s="319"/>
      <c r="M669" s="319"/>
      <c r="N669" s="320"/>
      <c r="W669" s="253"/>
    </row>
    <row r="670" spans="1:23" ht="12.75" customHeight="1" x14ac:dyDescent="0.25">
      <c r="C670" s="318"/>
      <c r="D670" s="322"/>
      <c r="E670" s="324"/>
      <c r="F670" s="935" t="str">
        <f>Translations!$B$210</f>
        <v>Hänvisning till externa filer, i förekommande fall</v>
      </c>
      <c r="G670" s="935"/>
      <c r="H670" s="935"/>
      <c r="I670" s="935"/>
      <c r="J670" s="935"/>
      <c r="K670" s="845"/>
      <c r="L670" s="845"/>
      <c r="M670" s="845"/>
      <c r="N670" s="845"/>
      <c r="W670" s="255" t="b">
        <f>W668</f>
        <v>0</v>
      </c>
    </row>
    <row r="671" spans="1:23" ht="5.0999999999999996" customHeight="1" x14ac:dyDescent="0.25">
      <c r="C671" s="318"/>
      <c r="D671" s="319"/>
      <c r="E671" s="552"/>
      <c r="F671" s="552"/>
      <c r="G671" s="552"/>
      <c r="H671" s="552"/>
      <c r="I671" s="552"/>
      <c r="J671" s="552"/>
      <c r="K671" s="552"/>
      <c r="L671" s="552"/>
      <c r="M671" s="552"/>
      <c r="N671" s="553"/>
      <c r="R671" s="254"/>
      <c r="V671" s="254"/>
      <c r="W671" s="253"/>
    </row>
    <row r="672" spans="1:23" ht="12.75" customHeight="1" x14ac:dyDescent="0.25">
      <c r="C672" s="318"/>
      <c r="D672" s="322" t="s">
        <v>35</v>
      </c>
      <c r="E672" s="925" t="str">
        <f>Translations!$B$366</f>
        <v>Är mätbara värmeflöden som importeras från delanläggningar som producerar massa relevanta?</v>
      </c>
      <c r="F672" s="925"/>
      <c r="G672" s="925"/>
      <c r="H672" s="925"/>
      <c r="I672" s="925"/>
      <c r="J672" s="925"/>
      <c r="K672" s="925"/>
      <c r="L672" s="925"/>
      <c r="M672" s="931"/>
      <c r="N672" s="931"/>
      <c r="R672" s="254"/>
      <c r="V672" s="254"/>
      <c r="W672" s="255" t="b">
        <f>W670</f>
        <v>0</v>
      </c>
    </row>
    <row r="673" spans="2:23" ht="5.0999999999999996" customHeight="1" x14ac:dyDescent="0.25">
      <c r="C673" s="318"/>
      <c r="D673" s="319"/>
      <c r="E673" s="552"/>
      <c r="F673" s="552"/>
      <c r="G673" s="552"/>
      <c r="H673" s="552"/>
      <c r="I673" s="552"/>
      <c r="J673" s="552"/>
      <c r="K673" s="552"/>
      <c r="L673" s="552"/>
      <c r="M673" s="552"/>
      <c r="N673" s="553"/>
      <c r="R673" s="254"/>
      <c r="V673" s="254"/>
      <c r="W673" s="253"/>
    </row>
    <row r="674" spans="2:23" ht="12.75" customHeight="1" x14ac:dyDescent="0.25">
      <c r="C674" s="318"/>
      <c r="D674" s="319"/>
      <c r="E674" s="319"/>
      <c r="F674" s="923" t="str">
        <f>Translations!$B$257</f>
        <v>Beskrivning av den metod som används</v>
      </c>
      <c r="G674" s="923"/>
      <c r="H674" s="923"/>
      <c r="I674" s="923"/>
      <c r="J674" s="923"/>
      <c r="K674" s="923"/>
      <c r="L674" s="923"/>
      <c r="M674" s="923"/>
      <c r="N674" s="924"/>
      <c r="R674" s="254"/>
      <c r="V674" s="254"/>
      <c r="W674" s="253"/>
    </row>
    <row r="675" spans="2:23" ht="5.0999999999999996" customHeight="1" x14ac:dyDescent="0.25">
      <c r="C675" s="318"/>
      <c r="D675" s="319"/>
      <c r="E675" s="552"/>
      <c r="F675" s="552"/>
      <c r="G675" s="552"/>
      <c r="H675" s="552"/>
      <c r="I675" s="552"/>
      <c r="J675" s="552"/>
      <c r="K675" s="552"/>
      <c r="L675" s="552"/>
      <c r="M675" s="552"/>
      <c r="N675" s="553"/>
      <c r="R675" s="254"/>
      <c r="V675" s="254"/>
      <c r="W675" s="253"/>
    </row>
    <row r="676" spans="2:23" ht="12.75" customHeight="1" x14ac:dyDescent="0.25">
      <c r="C676" s="318"/>
      <c r="D676" s="322"/>
      <c r="E676" s="324"/>
      <c r="F676" s="932" t="str">
        <f>IF(I513&lt;&gt;"",HYPERLINK("#" &amp; Q676,EUConst_MsgDescription),"")</f>
        <v/>
      </c>
      <c r="G676" s="906"/>
      <c r="H676" s="906"/>
      <c r="I676" s="906"/>
      <c r="J676" s="906"/>
      <c r="K676" s="906"/>
      <c r="L676" s="906"/>
      <c r="M676" s="906"/>
      <c r="N676" s="907"/>
      <c r="P676" s="22" t="s">
        <v>175</v>
      </c>
      <c r="Q676" s="371" t="str">
        <f>"#"&amp;ADDRESS(ROW($C$10),COLUMN($C$10))</f>
        <v>#$C$10</v>
      </c>
      <c r="W676" s="253"/>
    </row>
    <row r="677" spans="2:23" ht="5.0999999999999996" customHeight="1" x14ac:dyDescent="0.25">
      <c r="C677" s="318"/>
      <c r="D677" s="322"/>
      <c r="E677" s="325"/>
      <c r="F677" s="933"/>
      <c r="G677" s="933"/>
      <c r="H677" s="933"/>
      <c r="I677" s="933"/>
      <c r="J677" s="933"/>
      <c r="K677" s="933"/>
      <c r="L677" s="933"/>
      <c r="M677" s="933"/>
      <c r="N677" s="934"/>
      <c r="W677" s="253"/>
    </row>
    <row r="678" spans="2:23" ht="50.1" customHeight="1" thickBot="1" x14ac:dyDescent="0.3">
      <c r="C678" s="318"/>
      <c r="D678" s="319"/>
      <c r="E678" s="319"/>
      <c r="F678" s="891"/>
      <c r="G678" s="892"/>
      <c r="H678" s="892"/>
      <c r="I678" s="892"/>
      <c r="J678" s="892"/>
      <c r="K678" s="892"/>
      <c r="L678" s="892"/>
      <c r="M678" s="892"/>
      <c r="N678" s="893"/>
      <c r="R678" s="254"/>
      <c r="V678" s="254"/>
      <c r="W678" s="270" t="b">
        <f>OR(W672,AND(M672&lt;&gt;"",M672=FALSE))</f>
        <v>0</v>
      </c>
    </row>
    <row r="679" spans="2:23" ht="5.0999999999999996" customHeight="1" x14ac:dyDescent="0.25">
      <c r="C679" s="318"/>
      <c r="D679" s="322"/>
      <c r="E679" s="319"/>
      <c r="F679" s="319"/>
      <c r="G679" s="319"/>
      <c r="H679" s="319"/>
      <c r="I679" s="319"/>
      <c r="J679" s="319"/>
      <c r="K679" s="319"/>
      <c r="L679" s="319"/>
      <c r="M679" s="319"/>
      <c r="N679" s="320"/>
    </row>
    <row r="680" spans="2:23" ht="5.0999999999999996" customHeight="1" x14ac:dyDescent="0.25">
      <c r="B680" s="244"/>
      <c r="C680" s="315"/>
      <c r="D680" s="328"/>
      <c r="E680" s="316"/>
      <c r="F680" s="316"/>
      <c r="G680" s="316"/>
      <c r="H680" s="316"/>
      <c r="I680" s="316"/>
      <c r="J680" s="316"/>
      <c r="K680" s="316"/>
      <c r="L680" s="316"/>
      <c r="M680" s="316"/>
      <c r="N680" s="317"/>
    </row>
    <row r="681" spans="2:23" ht="12.75" customHeight="1" x14ac:dyDescent="0.25">
      <c r="B681" s="244"/>
      <c r="C681" s="318"/>
      <c r="D681" s="321" t="s">
        <v>331</v>
      </c>
      <c r="E681" s="962" t="str">
        <f>Translations!$B$367</f>
        <v>Delanläggningens restgasbalans</v>
      </c>
      <c r="F681" s="962"/>
      <c r="G681" s="962"/>
      <c r="H681" s="962"/>
      <c r="I681" s="962"/>
      <c r="J681" s="962"/>
      <c r="K681" s="962"/>
      <c r="L681" s="962"/>
      <c r="M681" s="962"/>
      <c r="N681" s="963"/>
    </row>
    <row r="682" spans="2:23" ht="12.75" customHeight="1" x14ac:dyDescent="0.25">
      <c r="B682" s="244"/>
      <c r="C682" s="318"/>
      <c r="D682" s="322" t="s">
        <v>31</v>
      </c>
      <c r="E682" s="925" t="str">
        <f>Translations!$B$370</f>
        <v>Är restgaser relevanta för delanläggningen?</v>
      </c>
      <c r="F682" s="925"/>
      <c r="G682" s="925"/>
      <c r="H682" s="925"/>
      <c r="I682" s="925"/>
      <c r="J682" s="925"/>
      <c r="K682" s="925"/>
      <c r="L682" s="925"/>
      <c r="M682" s="931"/>
      <c r="N682" s="931"/>
    </row>
    <row r="683" spans="2:23" ht="12.75" customHeight="1" x14ac:dyDescent="0.25">
      <c r="B683" s="244"/>
      <c r="C683" s="318"/>
      <c r="D683" s="322"/>
      <c r="E683" s="319"/>
      <c r="F683" s="319"/>
      <c r="G683" s="319"/>
      <c r="H683" s="319"/>
      <c r="I683" s="319"/>
      <c r="J683" s="866" t="str">
        <f>IF(I513="","",IF(AND(M682&lt;&gt;"",M682=FALSE),HYPERLINK(Q683,EUconst_MsgGoOn),""))</f>
        <v/>
      </c>
      <c r="K683" s="867"/>
      <c r="L683" s="867"/>
      <c r="M683" s="867"/>
      <c r="N683" s="868"/>
      <c r="P683" s="22" t="s">
        <v>175</v>
      </c>
      <c r="Q683" s="371" t="str">
        <f>"#JUMP_F"&amp;P513+1</f>
        <v>#JUMP_F2</v>
      </c>
    </row>
    <row r="684" spans="2:23" ht="5.0999999999999996" customHeight="1" x14ac:dyDescent="0.25">
      <c r="B684" s="244"/>
      <c r="C684" s="318"/>
      <c r="D684" s="322"/>
      <c r="E684" s="319"/>
      <c r="F684" s="319"/>
      <c r="G684" s="319"/>
      <c r="H684" s="319"/>
      <c r="I684" s="319"/>
      <c r="J684" s="319"/>
      <c r="K684" s="319"/>
      <c r="L684" s="319"/>
      <c r="M684" s="319"/>
      <c r="N684" s="320"/>
    </row>
    <row r="685" spans="2:23" ht="12.75" customHeight="1" x14ac:dyDescent="0.25">
      <c r="B685" s="244"/>
      <c r="C685" s="318"/>
      <c r="D685" s="322" t="s">
        <v>32</v>
      </c>
      <c r="E685" s="925" t="str">
        <f>Translations!$B$249</f>
        <v>Information om tillämpad metod</v>
      </c>
      <c r="F685" s="925"/>
      <c r="G685" s="925"/>
      <c r="H685" s="925"/>
      <c r="I685" s="925"/>
      <c r="J685" s="925"/>
      <c r="K685" s="925"/>
      <c r="L685" s="925"/>
      <c r="M685" s="925"/>
      <c r="N685" s="926"/>
    </row>
    <row r="686" spans="2:23" ht="25.5" customHeight="1" thickBot="1" x14ac:dyDescent="0.3">
      <c r="B686" s="244"/>
      <c r="C686" s="318"/>
      <c r="D686" s="319"/>
      <c r="E686" s="319"/>
      <c r="F686" s="336"/>
      <c r="G686" s="319"/>
      <c r="H686" s="319"/>
      <c r="I686" s="927" t="str">
        <f>Translations!$B$254</f>
        <v>Datakälla</v>
      </c>
      <c r="J686" s="927"/>
      <c r="K686" s="927" t="str">
        <f>Translations!$B$255</f>
        <v>Andra datakällor 
(i förekommande fall)</v>
      </c>
      <c r="L686" s="927"/>
      <c r="M686" s="927" t="str">
        <f>Translations!$B$255</f>
        <v>Andra datakällor 
(i förekommande fall)</v>
      </c>
      <c r="N686" s="927"/>
      <c r="W686" s="245" t="s">
        <v>168</v>
      </c>
    </row>
    <row r="687" spans="2:23" ht="12.75" customHeight="1" x14ac:dyDescent="0.25">
      <c r="B687" s="244"/>
      <c r="C687" s="318"/>
      <c r="D687" s="322"/>
      <c r="E687" s="324" t="s">
        <v>310</v>
      </c>
      <c r="F687" s="912" t="str">
        <f>Translations!$B$374</f>
        <v>Producerade restgaser</v>
      </c>
      <c r="G687" s="912"/>
      <c r="H687" s="913"/>
      <c r="I687" s="903"/>
      <c r="J687" s="904"/>
      <c r="K687" s="898"/>
      <c r="L687" s="902"/>
      <c r="M687" s="898"/>
      <c r="N687" s="899"/>
      <c r="W687" s="251" t="b">
        <f>AND(M682&lt;&gt;"",M682=FALSE)</f>
        <v>0</v>
      </c>
    </row>
    <row r="688" spans="2:23" ht="12.75" customHeight="1" x14ac:dyDescent="0.25">
      <c r="B688" s="244"/>
      <c r="C688" s="318"/>
      <c r="D688" s="322"/>
      <c r="E688" s="324" t="s">
        <v>311</v>
      </c>
      <c r="F688" s="914" t="str">
        <f>Translations!$B$256</f>
        <v>Energiinnehåll</v>
      </c>
      <c r="G688" s="914"/>
      <c r="H688" s="915"/>
      <c r="I688" s="916"/>
      <c r="J688" s="917"/>
      <c r="K688" s="918"/>
      <c r="L688" s="919"/>
      <c r="M688" s="918"/>
      <c r="N688" s="920"/>
      <c r="W688" s="252" t="b">
        <f>W687</f>
        <v>0</v>
      </c>
    </row>
    <row r="689" spans="2:23" ht="12.75" customHeight="1" x14ac:dyDescent="0.25">
      <c r="B689" s="244"/>
      <c r="C689" s="318"/>
      <c r="D689" s="322"/>
      <c r="E689" s="324" t="s">
        <v>312</v>
      </c>
      <c r="F689" s="921" t="str">
        <f>Translations!$B$375</f>
        <v>Emissionsfaktor</v>
      </c>
      <c r="G689" s="921"/>
      <c r="H689" s="922"/>
      <c r="I689" s="879"/>
      <c r="J689" s="880"/>
      <c r="K689" s="881"/>
      <c r="L689" s="882"/>
      <c r="M689" s="881"/>
      <c r="N689" s="883"/>
      <c r="W689" s="252" t="b">
        <f>W688</f>
        <v>0</v>
      </c>
    </row>
    <row r="690" spans="2:23" ht="12.75" customHeight="1" x14ac:dyDescent="0.25">
      <c r="B690" s="244"/>
      <c r="C690" s="318"/>
      <c r="D690" s="322"/>
      <c r="E690" s="324" t="s">
        <v>313</v>
      </c>
      <c r="F690" s="912" t="str">
        <f>Translations!$B$376</f>
        <v>Förbrukade restgaser</v>
      </c>
      <c r="G690" s="912"/>
      <c r="H690" s="913"/>
      <c r="I690" s="903"/>
      <c r="J690" s="904"/>
      <c r="K690" s="898"/>
      <c r="L690" s="902"/>
      <c r="M690" s="898"/>
      <c r="N690" s="899"/>
      <c r="W690" s="252" t="b">
        <f t="shared" ref="W690:W701" si="2">W689</f>
        <v>0</v>
      </c>
    </row>
    <row r="691" spans="2:23" ht="12.75" customHeight="1" x14ac:dyDescent="0.25">
      <c r="B691" s="244"/>
      <c r="C691" s="318"/>
      <c r="D691" s="322"/>
      <c r="E691" s="324" t="s">
        <v>314</v>
      </c>
      <c r="F691" s="914" t="str">
        <f>Translations!$B$256</f>
        <v>Energiinnehåll</v>
      </c>
      <c r="G691" s="914"/>
      <c r="H691" s="915"/>
      <c r="I691" s="916"/>
      <c r="J691" s="917"/>
      <c r="K691" s="918"/>
      <c r="L691" s="919"/>
      <c r="M691" s="918"/>
      <c r="N691" s="920"/>
      <c r="W691" s="252" t="b">
        <f t="shared" si="2"/>
        <v>0</v>
      </c>
    </row>
    <row r="692" spans="2:23" ht="12.75" customHeight="1" x14ac:dyDescent="0.25">
      <c r="B692" s="244"/>
      <c r="C692" s="318"/>
      <c r="D692" s="322"/>
      <c r="E692" s="324" t="s">
        <v>315</v>
      </c>
      <c r="F692" s="921" t="str">
        <f>Translations!$B$375</f>
        <v>Emissionsfaktor</v>
      </c>
      <c r="G692" s="921"/>
      <c r="H692" s="922"/>
      <c r="I692" s="879"/>
      <c r="J692" s="880"/>
      <c r="K692" s="881"/>
      <c r="L692" s="882"/>
      <c r="M692" s="881"/>
      <c r="N692" s="883"/>
      <c r="W692" s="252" t="b">
        <f t="shared" si="2"/>
        <v>0</v>
      </c>
    </row>
    <row r="693" spans="2:23" ht="12.75" customHeight="1" x14ac:dyDescent="0.25">
      <c r="B693" s="244"/>
      <c r="C693" s="318"/>
      <c r="D693" s="322"/>
      <c r="E693" s="324" t="s">
        <v>316</v>
      </c>
      <c r="F693" s="912" t="str">
        <f>Translations!$B$377</f>
        <v>Facklade restgaser (inte säkerhetsfackling)</v>
      </c>
      <c r="G693" s="912"/>
      <c r="H693" s="913"/>
      <c r="I693" s="903"/>
      <c r="J693" s="904"/>
      <c r="K693" s="898"/>
      <c r="L693" s="902"/>
      <c r="M693" s="898"/>
      <c r="N693" s="899"/>
      <c r="W693" s="252" t="b">
        <f t="shared" si="2"/>
        <v>0</v>
      </c>
    </row>
    <row r="694" spans="2:23" ht="12.75" customHeight="1" x14ac:dyDescent="0.25">
      <c r="B694" s="244"/>
      <c r="C694" s="318"/>
      <c r="D694" s="322"/>
      <c r="E694" s="324" t="s">
        <v>317</v>
      </c>
      <c r="F694" s="914" t="str">
        <f>Translations!$B$256</f>
        <v>Energiinnehåll</v>
      </c>
      <c r="G694" s="914"/>
      <c r="H694" s="915"/>
      <c r="I694" s="916"/>
      <c r="J694" s="917"/>
      <c r="K694" s="918"/>
      <c r="L694" s="919"/>
      <c r="M694" s="918"/>
      <c r="N694" s="920"/>
      <c r="W694" s="252" t="b">
        <f t="shared" si="2"/>
        <v>0</v>
      </c>
    </row>
    <row r="695" spans="2:23" ht="12.75" customHeight="1" x14ac:dyDescent="0.25">
      <c r="B695" s="244"/>
      <c r="C695" s="318"/>
      <c r="D695" s="322"/>
      <c r="E695" s="324" t="s">
        <v>318</v>
      </c>
      <c r="F695" s="921" t="str">
        <f>Translations!$B$375</f>
        <v>Emissionsfaktor</v>
      </c>
      <c r="G695" s="921"/>
      <c r="H695" s="922"/>
      <c r="I695" s="879"/>
      <c r="J695" s="880"/>
      <c r="K695" s="881"/>
      <c r="L695" s="882"/>
      <c r="M695" s="881"/>
      <c r="N695" s="883"/>
      <c r="W695" s="252" t="b">
        <f t="shared" si="2"/>
        <v>0</v>
      </c>
    </row>
    <row r="696" spans="2:23" ht="12.75" customHeight="1" x14ac:dyDescent="0.25">
      <c r="B696" s="244"/>
      <c r="C696" s="318"/>
      <c r="D696" s="322"/>
      <c r="E696" s="324" t="s">
        <v>319</v>
      </c>
      <c r="F696" s="912" t="str">
        <f>Translations!$B$378</f>
        <v>Importerade restgaser</v>
      </c>
      <c r="G696" s="912"/>
      <c r="H696" s="913"/>
      <c r="I696" s="903"/>
      <c r="J696" s="904"/>
      <c r="K696" s="898"/>
      <c r="L696" s="902"/>
      <c r="M696" s="898"/>
      <c r="N696" s="899"/>
      <c r="W696" s="252" t="b">
        <f t="shared" si="2"/>
        <v>0</v>
      </c>
    </row>
    <row r="697" spans="2:23" ht="12.75" customHeight="1" x14ac:dyDescent="0.25">
      <c r="B697" s="244"/>
      <c r="C697" s="318"/>
      <c r="D697" s="322"/>
      <c r="E697" s="324" t="s">
        <v>320</v>
      </c>
      <c r="F697" s="914" t="str">
        <f>Translations!$B$256</f>
        <v>Energiinnehåll</v>
      </c>
      <c r="G697" s="914"/>
      <c r="H697" s="915"/>
      <c r="I697" s="916"/>
      <c r="J697" s="917"/>
      <c r="K697" s="918"/>
      <c r="L697" s="919"/>
      <c r="M697" s="918"/>
      <c r="N697" s="920"/>
      <c r="W697" s="252" t="b">
        <f t="shared" si="2"/>
        <v>0</v>
      </c>
    </row>
    <row r="698" spans="2:23" ht="12.75" customHeight="1" x14ac:dyDescent="0.25">
      <c r="B698" s="244"/>
      <c r="C698" s="318"/>
      <c r="D698" s="322"/>
      <c r="E698" s="324" t="s">
        <v>321</v>
      </c>
      <c r="F698" s="921" t="str">
        <f>Translations!$B$375</f>
        <v>Emissionsfaktor</v>
      </c>
      <c r="G698" s="921"/>
      <c r="H698" s="922"/>
      <c r="I698" s="879"/>
      <c r="J698" s="880"/>
      <c r="K698" s="881"/>
      <c r="L698" s="882"/>
      <c r="M698" s="881"/>
      <c r="N698" s="883"/>
      <c r="W698" s="252" t="b">
        <f t="shared" si="2"/>
        <v>0</v>
      </c>
    </row>
    <row r="699" spans="2:23" ht="12.75" customHeight="1" x14ac:dyDescent="0.25">
      <c r="B699" s="244"/>
      <c r="C699" s="318"/>
      <c r="D699" s="322"/>
      <c r="E699" s="324" t="s">
        <v>322</v>
      </c>
      <c r="F699" s="912" t="str">
        <f>Translations!$B$379</f>
        <v>Exporterade restgaser</v>
      </c>
      <c r="G699" s="912"/>
      <c r="H699" s="913"/>
      <c r="I699" s="903"/>
      <c r="J699" s="904"/>
      <c r="K699" s="898"/>
      <c r="L699" s="902"/>
      <c r="M699" s="898"/>
      <c r="N699" s="899"/>
      <c r="W699" s="252" t="b">
        <f t="shared" si="2"/>
        <v>0</v>
      </c>
    </row>
    <row r="700" spans="2:23" ht="12.75" customHeight="1" x14ac:dyDescent="0.25">
      <c r="B700" s="244"/>
      <c r="C700" s="318"/>
      <c r="D700" s="322"/>
      <c r="E700" s="324" t="s">
        <v>323</v>
      </c>
      <c r="F700" s="914" t="str">
        <f>Translations!$B$256</f>
        <v>Energiinnehåll</v>
      </c>
      <c r="G700" s="914"/>
      <c r="H700" s="915"/>
      <c r="I700" s="916"/>
      <c r="J700" s="917"/>
      <c r="K700" s="918"/>
      <c r="L700" s="919"/>
      <c r="M700" s="918"/>
      <c r="N700" s="920"/>
      <c r="W700" s="252" t="b">
        <f t="shared" si="2"/>
        <v>0</v>
      </c>
    </row>
    <row r="701" spans="2:23" ht="12.75" customHeight="1" x14ac:dyDescent="0.25">
      <c r="B701" s="244"/>
      <c r="C701" s="318"/>
      <c r="D701" s="322"/>
      <c r="E701" s="324" t="s">
        <v>324</v>
      </c>
      <c r="F701" s="921" t="str">
        <f>Translations!$B$375</f>
        <v>Emissionsfaktor</v>
      </c>
      <c r="G701" s="921"/>
      <c r="H701" s="922"/>
      <c r="I701" s="879"/>
      <c r="J701" s="880"/>
      <c r="K701" s="881"/>
      <c r="L701" s="882"/>
      <c r="M701" s="881"/>
      <c r="N701" s="883"/>
      <c r="W701" s="252" t="b">
        <f t="shared" si="2"/>
        <v>0</v>
      </c>
    </row>
    <row r="702" spans="2:23" ht="5.0999999999999996" customHeight="1" x14ac:dyDescent="0.25">
      <c r="B702" s="244"/>
      <c r="C702" s="318"/>
      <c r="D702" s="322"/>
      <c r="E702" s="319"/>
      <c r="F702" s="319"/>
      <c r="G702" s="319"/>
      <c r="H702" s="319"/>
      <c r="I702" s="319"/>
      <c r="J702" s="319"/>
      <c r="K702" s="319"/>
      <c r="L702" s="319"/>
      <c r="M702" s="319"/>
      <c r="N702" s="320"/>
      <c r="W702" s="267"/>
    </row>
    <row r="703" spans="2:23" ht="12.75" customHeight="1" x14ac:dyDescent="0.25">
      <c r="B703" s="244"/>
      <c r="C703" s="318"/>
      <c r="D703" s="322"/>
      <c r="E703" s="324" t="s">
        <v>325</v>
      </c>
      <c r="F703" s="923" t="str">
        <f>Translations!$B$257</f>
        <v>Beskrivning av den metod som används</v>
      </c>
      <c r="G703" s="923"/>
      <c r="H703" s="923"/>
      <c r="I703" s="923"/>
      <c r="J703" s="923"/>
      <c r="K703" s="923"/>
      <c r="L703" s="923"/>
      <c r="M703" s="923"/>
      <c r="N703" s="924"/>
      <c r="W703" s="253"/>
    </row>
    <row r="704" spans="2:23" ht="5.0999999999999996" customHeight="1" x14ac:dyDescent="0.25">
      <c r="C704" s="318"/>
      <c r="D704" s="319"/>
      <c r="E704" s="323"/>
      <c r="F704" s="333"/>
      <c r="G704" s="334"/>
      <c r="H704" s="334"/>
      <c r="I704" s="334"/>
      <c r="J704" s="334"/>
      <c r="K704" s="334"/>
      <c r="L704" s="334"/>
      <c r="M704" s="334"/>
      <c r="N704" s="335"/>
      <c r="W704" s="253"/>
    </row>
    <row r="705" spans="1:26" ht="12.75" customHeight="1" x14ac:dyDescent="0.25">
      <c r="C705" s="318"/>
      <c r="D705" s="322"/>
      <c r="E705" s="324"/>
      <c r="F705" s="932" t="str">
        <f>IF(I513&lt;&gt;"",HYPERLINK("#" &amp; Q705,EUConst_MsgDescription),"")</f>
        <v/>
      </c>
      <c r="G705" s="906"/>
      <c r="H705" s="906"/>
      <c r="I705" s="906"/>
      <c r="J705" s="906"/>
      <c r="K705" s="906"/>
      <c r="L705" s="906"/>
      <c r="M705" s="906"/>
      <c r="N705" s="907"/>
      <c r="P705" s="22" t="s">
        <v>175</v>
      </c>
      <c r="Q705" s="371" t="str">
        <f>"#"&amp;ADDRESS(ROW($C$10),COLUMN($C$10))</f>
        <v>#$C$10</v>
      </c>
      <c r="W705" s="253"/>
    </row>
    <row r="706" spans="1:26" ht="5.0999999999999996" customHeight="1" x14ac:dyDescent="0.25">
      <c r="C706" s="318"/>
      <c r="D706" s="322"/>
      <c r="E706" s="325"/>
      <c r="F706" s="933"/>
      <c r="G706" s="933"/>
      <c r="H706" s="933"/>
      <c r="I706" s="933"/>
      <c r="J706" s="933"/>
      <c r="K706" s="933"/>
      <c r="L706" s="933"/>
      <c r="M706" s="933"/>
      <c r="N706" s="934"/>
      <c r="W706" s="253"/>
    </row>
    <row r="707" spans="1:26" ht="50.1" customHeight="1" x14ac:dyDescent="0.25">
      <c r="C707" s="318"/>
      <c r="D707" s="325"/>
      <c r="E707" s="325"/>
      <c r="F707" s="891"/>
      <c r="G707" s="892"/>
      <c r="H707" s="892"/>
      <c r="I707" s="892"/>
      <c r="J707" s="892"/>
      <c r="K707" s="892"/>
      <c r="L707" s="892"/>
      <c r="M707" s="892"/>
      <c r="N707" s="893"/>
      <c r="W707" s="252" t="b">
        <f>W689</f>
        <v>0</v>
      </c>
    </row>
    <row r="708" spans="1:26" ht="5.0999999999999996" customHeight="1" x14ac:dyDescent="0.25">
      <c r="C708" s="318"/>
      <c r="D708" s="322"/>
      <c r="E708" s="319"/>
      <c r="F708" s="319"/>
      <c r="G708" s="319"/>
      <c r="H708" s="319"/>
      <c r="I708" s="319"/>
      <c r="J708" s="319"/>
      <c r="K708" s="319"/>
      <c r="L708" s="319"/>
      <c r="M708" s="319"/>
      <c r="N708" s="320"/>
      <c r="W708" s="252"/>
    </row>
    <row r="709" spans="1:26" ht="12.75" customHeight="1" x14ac:dyDescent="0.25">
      <c r="C709" s="318"/>
      <c r="D709" s="322"/>
      <c r="E709" s="324"/>
      <c r="F709" s="935" t="str">
        <f>Translations!$B$210</f>
        <v>Hänvisning till externa filer, i förekommande fall</v>
      </c>
      <c r="G709" s="935"/>
      <c r="H709" s="935"/>
      <c r="I709" s="935"/>
      <c r="J709" s="935"/>
      <c r="K709" s="845"/>
      <c r="L709" s="845"/>
      <c r="M709" s="845"/>
      <c r="N709" s="845"/>
      <c r="W709" s="252" t="b">
        <f>W707</f>
        <v>0</v>
      </c>
    </row>
    <row r="710" spans="1:26" ht="5.0999999999999996" customHeight="1" x14ac:dyDescent="0.25">
      <c r="C710" s="318"/>
      <c r="D710" s="322"/>
      <c r="E710" s="319"/>
      <c r="F710" s="319"/>
      <c r="G710" s="319"/>
      <c r="H710" s="319"/>
      <c r="I710" s="319"/>
      <c r="J710" s="319"/>
      <c r="K710" s="319"/>
      <c r="L710" s="319"/>
      <c r="M710" s="319"/>
      <c r="N710" s="320"/>
      <c r="W710" s="271"/>
    </row>
    <row r="711" spans="1:26" ht="12.75" customHeight="1" x14ac:dyDescent="0.25">
      <c r="C711" s="318"/>
      <c r="D711" s="322" t="s">
        <v>33</v>
      </c>
      <c r="E711" s="951" t="str">
        <f>Translations!$B$258</f>
        <v>Har den hierarkiska ordningen följts?</v>
      </c>
      <c r="F711" s="951"/>
      <c r="G711" s="951"/>
      <c r="H711" s="952"/>
      <c r="I711" s="260"/>
      <c r="J711" s="330" t="str">
        <f>Translations!$B$259</f>
        <v>Om inte, varför?</v>
      </c>
      <c r="K711" s="871"/>
      <c r="L711" s="872"/>
      <c r="M711" s="872"/>
      <c r="N711" s="886"/>
      <c r="V711" s="272" t="b">
        <f>W709</f>
        <v>0</v>
      </c>
      <c r="W711" s="258" t="b">
        <f>OR(W707,AND(I711&lt;&gt;"",I711=TRUE))</f>
        <v>0</v>
      </c>
    </row>
    <row r="712" spans="1:26" ht="5.0999999999999996" customHeight="1" x14ac:dyDescent="0.25">
      <c r="C712" s="318"/>
      <c r="D712" s="319"/>
      <c r="E712" s="552"/>
      <c r="F712" s="552"/>
      <c r="G712" s="552"/>
      <c r="H712" s="552"/>
      <c r="I712" s="552"/>
      <c r="J712" s="552"/>
      <c r="K712" s="552"/>
      <c r="L712" s="552"/>
      <c r="M712" s="552"/>
      <c r="N712" s="553"/>
      <c r="W712" s="267"/>
    </row>
    <row r="713" spans="1:26" ht="12.75" customHeight="1" x14ac:dyDescent="0.25">
      <c r="C713" s="318"/>
      <c r="D713" s="331"/>
      <c r="E713" s="331"/>
      <c r="F713" s="923" t="str">
        <f>Translations!$B$264</f>
        <v>Ytterligare uppgifter om eventuella avvikelser från hierarkin</v>
      </c>
      <c r="G713" s="923"/>
      <c r="H713" s="923"/>
      <c r="I713" s="923"/>
      <c r="J713" s="923"/>
      <c r="K713" s="923"/>
      <c r="L713" s="923"/>
      <c r="M713" s="923"/>
      <c r="N713" s="924"/>
      <c r="W713" s="271"/>
    </row>
    <row r="714" spans="1:26" ht="25.5" customHeight="1" thickBot="1" x14ac:dyDescent="0.3">
      <c r="C714" s="318"/>
      <c r="D714" s="331"/>
      <c r="E714" s="331"/>
      <c r="F714" s="891"/>
      <c r="G714" s="892"/>
      <c r="H714" s="892"/>
      <c r="I714" s="892"/>
      <c r="J714" s="892"/>
      <c r="K714" s="892"/>
      <c r="L714" s="892"/>
      <c r="M714" s="892"/>
      <c r="N714" s="893"/>
      <c r="W714" s="273" t="b">
        <f>W711</f>
        <v>0</v>
      </c>
    </row>
    <row r="715" spans="1:26" s="20" customFormat="1" ht="13.2" x14ac:dyDescent="0.25">
      <c r="A715" s="18"/>
      <c r="B715" s="36"/>
      <c r="C715" s="337"/>
      <c r="D715" s="338"/>
      <c r="E715" s="338"/>
      <c r="F715" s="338"/>
      <c r="G715" s="338"/>
      <c r="H715" s="338"/>
      <c r="I715" s="338"/>
      <c r="J715" s="338"/>
      <c r="K715" s="338"/>
      <c r="L715" s="338"/>
      <c r="M715" s="338"/>
      <c r="N715" s="339"/>
      <c r="O715" s="36"/>
      <c r="P715" s="123" t="str">
        <f>IF(OR(P513=1,AND(I513&lt;&gt;"",COUNTIF(P$2153:$P2339,"PRINT")=0)),"PRINT","")</f>
        <v>PRINT</v>
      </c>
      <c r="Q715" s="22" t="s">
        <v>256</v>
      </c>
      <c r="R715" s="23"/>
      <c r="S715" s="23"/>
      <c r="T715" s="22"/>
      <c r="U715" s="22"/>
      <c r="V715" s="22"/>
      <c r="W715" s="22"/>
    </row>
    <row r="716" spans="1:26" s="20" customFormat="1" ht="14.4" thickBot="1" x14ac:dyDescent="0.3">
      <c r="A716" s="18"/>
      <c r="B716" s="36"/>
      <c r="C716" s="36"/>
      <c r="D716" s="36"/>
      <c r="E716" s="36"/>
      <c r="F716" s="36"/>
      <c r="G716" s="36"/>
      <c r="H716" s="36"/>
      <c r="I716" s="36"/>
      <c r="J716" s="36"/>
      <c r="K716" s="36"/>
      <c r="L716" s="36"/>
      <c r="M716" s="36"/>
      <c r="N716" s="36"/>
      <c r="O716" s="36"/>
      <c r="P716" s="22"/>
      <c r="Q716" s="22"/>
      <c r="R716" s="23"/>
      <c r="S716" s="23"/>
      <c r="T716" s="22"/>
      <c r="U716" s="22"/>
      <c r="V716" s="22"/>
      <c r="W716" s="22"/>
      <c r="X716" s="244"/>
      <c r="Y716" s="244"/>
      <c r="Z716" s="244"/>
    </row>
    <row r="717" spans="1:26" s="20" customFormat="1" ht="12.75" customHeight="1" thickBot="1" x14ac:dyDescent="0.35">
      <c r="A717" s="18"/>
      <c r="B717" s="36"/>
      <c r="C717" s="281"/>
      <c r="D717" s="281"/>
      <c r="E717" s="281"/>
      <c r="F717" s="281"/>
      <c r="G717" s="281"/>
      <c r="H717" s="281"/>
      <c r="I717" s="281"/>
      <c r="J717" s="281"/>
      <c r="K717" s="281"/>
      <c r="L717" s="281"/>
      <c r="M717" s="281"/>
      <c r="N717" s="281"/>
      <c r="O717" s="36"/>
      <c r="P717" s="22"/>
      <c r="Q717" s="22"/>
      <c r="R717" s="23"/>
      <c r="S717" s="23"/>
      <c r="T717" s="22"/>
      <c r="U717" s="22"/>
      <c r="V717" s="22"/>
      <c r="W717" s="22"/>
      <c r="X717" s="244"/>
      <c r="Y717" s="244"/>
      <c r="Z717" s="244"/>
    </row>
    <row r="718" spans="1:26" s="241" customFormat="1" ht="15" customHeight="1" thickBot="1" x14ac:dyDescent="0.3">
      <c r="A718" s="240"/>
      <c r="B718" s="168"/>
      <c r="C718" s="239">
        <f>C513+1</f>
        <v>4</v>
      </c>
      <c r="D718" s="953" t="str">
        <f>Translations!$B$295</f>
        <v>Delanläggning med produktriktmärke:</v>
      </c>
      <c r="E718" s="954"/>
      <c r="F718" s="954"/>
      <c r="G718" s="954"/>
      <c r="H718" s="954"/>
      <c r="I718" s="955" t="str">
        <f>IF(INDEX(CNTR_SubInstListIsProdBM,$C718),INDEX(CNTR_SubInstListNames,$C718),"")</f>
        <v/>
      </c>
      <c r="J718" s="956"/>
      <c r="K718" s="956"/>
      <c r="L718" s="956"/>
      <c r="M718" s="956"/>
      <c r="N718" s="957"/>
      <c r="O718" s="36"/>
      <c r="P718" s="373">
        <v>1</v>
      </c>
      <c r="Q718" s="245"/>
      <c r="R718" s="262"/>
      <c r="S718" s="262"/>
      <c r="T718" s="262"/>
      <c r="U718" s="240"/>
      <c r="V718" s="355" t="s">
        <v>326</v>
      </c>
      <c r="W718" s="356" t="b">
        <f>AND(CNTR_ExistSubInstEntries,I718="")</f>
        <v>0</v>
      </c>
    </row>
    <row r="719" spans="1:26" ht="12.75" customHeight="1" thickBot="1" x14ac:dyDescent="0.3">
      <c r="C719" s="236"/>
      <c r="D719" s="237"/>
      <c r="E719" s="958" t="str">
        <f>Translations!$B$296</f>
        <v>Namnet på delanläggningen med produktriktmärke visas automatiskt i inmatningsfälten i bladet ”C_InstallationDescription”.</v>
      </c>
      <c r="F719" s="959"/>
      <c r="G719" s="959"/>
      <c r="H719" s="959"/>
      <c r="I719" s="959"/>
      <c r="J719" s="959"/>
      <c r="K719" s="959"/>
      <c r="L719" s="959"/>
      <c r="M719" s="959"/>
      <c r="N719" s="960"/>
    </row>
    <row r="720" spans="1:26" ht="5.0999999999999996" customHeight="1" x14ac:dyDescent="0.25">
      <c r="C720" s="224"/>
      <c r="N720" s="225"/>
    </row>
    <row r="721" spans="1:23" ht="12.75" customHeight="1" x14ac:dyDescent="0.25">
      <c r="C721" s="224"/>
      <c r="D721" s="16" t="s">
        <v>25</v>
      </c>
      <c r="E721" s="744" t="str">
        <f>Translations!$B$297</f>
        <v>Delanläggningens systemgränser</v>
      </c>
      <c r="F721" s="744"/>
      <c r="G721" s="744"/>
      <c r="H721" s="744"/>
      <c r="I721" s="744"/>
      <c r="J721" s="744"/>
      <c r="K721" s="744"/>
      <c r="L721" s="744"/>
      <c r="M721" s="744"/>
      <c r="N721" s="961"/>
    </row>
    <row r="722" spans="1:23" ht="5.0999999999999996" customHeight="1" x14ac:dyDescent="0.25">
      <c r="C722" s="224"/>
      <c r="N722" s="225"/>
    </row>
    <row r="723" spans="1:23" ht="12.75" customHeight="1" x14ac:dyDescent="0.25">
      <c r="C723" s="224"/>
      <c r="D723" s="25" t="s">
        <v>31</v>
      </c>
      <c r="E723" s="862" t="str">
        <f>Translations!$B$249</f>
        <v>Information om tillämpad metod</v>
      </c>
      <c r="F723" s="862"/>
      <c r="G723" s="862"/>
      <c r="H723" s="862"/>
      <c r="I723" s="862"/>
      <c r="J723" s="862"/>
      <c r="K723" s="862"/>
      <c r="L723" s="862"/>
      <c r="M723" s="862"/>
      <c r="N723" s="968"/>
    </row>
    <row r="724" spans="1:23" s="309" customFormat="1" ht="5.0999999999999996" customHeight="1" x14ac:dyDescent="0.25">
      <c r="A724" s="308"/>
      <c r="B724" s="16"/>
      <c r="C724" s="306"/>
      <c r="D724" s="307"/>
      <c r="E724" s="783"/>
      <c r="F724" s="783"/>
      <c r="G724" s="783"/>
      <c r="H724" s="783"/>
      <c r="I724" s="783"/>
      <c r="J724" s="783"/>
      <c r="K724" s="783"/>
      <c r="L724" s="783"/>
      <c r="M724" s="783"/>
      <c r="N724" s="989"/>
      <c r="O724" s="36"/>
      <c r="P724" s="308"/>
      <c r="Q724" s="308"/>
      <c r="R724" s="308"/>
      <c r="S724" s="308"/>
      <c r="T724" s="308"/>
      <c r="U724" s="308"/>
      <c r="V724" s="308"/>
      <c r="W724" s="308"/>
    </row>
    <row r="725" spans="1:23" ht="50.1" customHeight="1" x14ac:dyDescent="0.25">
      <c r="C725" s="224"/>
      <c r="D725" s="25"/>
      <c r="E725" s="972"/>
      <c r="F725" s="973"/>
      <c r="G725" s="973"/>
      <c r="H725" s="973"/>
      <c r="I725" s="973"/>
      <c r="J725" s="973"/>
      <c r="K725" s="973"/>
      <c r="L725" s="973"/>
      <c r="M725" s="973"/>
      <c r="N725" s="974"/>
    </row>
    <row r="726" spans="1:23" ht="5.0999999999999996" customHeight="1" x14ac:dyDescent="0.25">
      <c r="C726" s="224"/>
      <c r="D726" s="25"/>
      <c r="N726" s="225"/>
    </row>
    <row r="727" spans="1:23" ht="12.75" customHeight="1" x14ac:dyDescent="0.25">
      <c r="C727" s="224"/>
      <c r="D727" s="25" t="s">
        <v>32</v>
      </c>
      <c r="E727" s="975" t="str">
        <f>Translations!$B$210</f>
        <v>Hänvisning till externa filer, i förekommande fall</v>
      </c>
      <c r="F727" s="975"/>
      <c r="G727" s="975"/>
      <c r="H727" s="975"/>
      <c r="I727" s="975"/>
      <c r="J727" s="976"/>
      <c r="K727" s="845"/>
      <c r="L727" s="845"/>
      <c r="M727" s="845"/>
      <c r="N727" s="845"/>
    </row>
    <row r="728" spans="1:23" ht="5.0999999999999996" customHeight="1" x14ac:dyDescent="0.25">
      <c r="C728" s="224"/>
      <c r="D728" s="25"/>
      <c r="N728" s="225"/>
    </row>
    <row r="729" spans="1:23" ht="12.75" customHeight="1" x14ac:dyDescent="0.25">
      <c r="C729" s="224"/>
      <c r="D729" s="25" t="s">
        <v>33</v>
      </c>
      <c r="E729" s="975" t="str">
        <f>Translations!$B$305</f>
        <v>Hänvisning till ett separat utförligt flödesschema, i förekommande fall</v>
      </c>
      <c r="F729" s="975"/>
      <c r="G729" s="975"/>
      <c r="H729" s="975"/>
      <c r="I729" s="975"/>
      <c r="J729" s="976"/>
      <c r="K729" s="845"/>
      <c r="L729" s="845"/>
      <c r="M729" s="845"/>
      <c r="N729" s="845"/>
    </row>
    <row r="730" spans="1:23" ht="5.0999999999999996" customHeight="1" x14ac:dyDescent="0.25">
      <c r="C730" s="228"/>
      <c r="D730" s="229"/>
      <c r="E730" s="230"/>
      <c r="F730" s="230"/>
      <c r="G730" s="230"/>
      <c r="H730" s="230"/>
      <c r="I730" s="230"/>
      <c r="J730" s="230"/>
      <c r="K730" s="230"/>
      <c r="L730" s="230"/>
      <c r="M730" s="230"/>
      <c r="N730" s="231"/>
    </row>
    <row r="731" spans="1:23" ht="5.0999999999999996" customHeight="1" x14ac:dyDescent="0.25">
      <c r="C731" s="224"/>
      <c r="D731" s="25"/>
      <c r="N731" s="225"/>
    </row>
    <row r="732" spans="1:23" ht="12.75" customHeight="1" x14ac:dyDescent="0.25">
      <c r="C732" s="224"/>
      <c r="D732" s="16" t="s">
        <v>26</v>
      </c>
      <c r="E732" s="744" t="str">
        <f>Translations!$B$307</f>
        <v>Metod för att fastställa den årliga produktionen (verksamhetsnivån)</v>
      </c>
      <c r="F732" s="744"/>
      <c r="G732" s="744"/>
      <c r="H732" s="744"/>
      <c r="I732" s="744"/>
      <c r="J732" s="744"/>
      <c r="K732" s="744"/>
      <c r="L732" s="744"/>
      <c r="M732" s="744"/>
      <c r="N732" s="961"/>
    </row>
    <row r="733" spans="1:23" ht="5.0999999999999996" customHeight="1" x14ac:dyDescent="0.25">
      <c r="C733" s="224"/>
      <c r="D733" s="16"/>
      <c r="E733" s="25"/>
      <c r="F733" s="25"/>
      <c r="G733" s="25"/>
      <c r="H733" s="25"/>
      <c r="I733" s="25"/>
      <c r="J733" s="25"/>
      <c r="K733" s="25"/>
      <c r="L733" s="25"/>
      <c r="M733" s="25"/>
      <c r="N733" s="530"/>
    </row>
    <row r="734" spans="1:23" ht="12.75" customHeight="1" x14ac:dyDescent="0.25">
      <c r="C734" s="224"/>
      <c r="D734" s="25" t="s">
        <v>31</v>
      </c>
      <c r="E734" s="862" t="str">
        <f>Translations!$B$249</f>
        <v>Information om tillämpad metod</v>
      </c>
      <c r="F734" s="862"/>
      <c r="G734" s="862"/>
      <c r="H734" s="862"/>
      <c r="I734" s="862"/>
      <c r="J734" s="862"/>
      <c r="K734" s="862"/>
      <c r="L734" s="862"/>
      <c r="M734" s="862"/>
      <c r="N734" s="968"/>
    </row>
    <row r="735" spans="1:23" s="264" customFormat="1" ht="25.5" customHeight="1" x14ac:dyDescent="0.3">
      <c r="A735" s="262"/>
      <c r="B735" s="119"/>
      <c r="C735" s="224"/>
      <c r="D735" s="120"/>
      <c r="E735" s="121"/>
      <c r="F735" s="121"/>
      <c r="G735" s="121"/>
      <c r="H735" s="121"/>
      <c r="I735" s="863" t="str">
        <f>Translations!$B$254</f>
        <v>Datakälla</v>
      </c>
      <c r="J735" s="863"/>
      <c r="K735" s="863" t="str">
        <f>Translations!$B$255</f>
        <v>Andra datakällor 
(i förekommande fall)</v>
      </c>
      <c r="L735" s="863"/>
      <c r="M735" s="863" t="str">
        <f>Translations!$B$255</f>
        <v>Andra datakällor 
(i förekommande fall)</v>
      </c>
      <c r="N735" s="863"/>
      <c r="O735" s="36"/>
      <c r="P735" s="262"/>
      <c r="Q735" s="262"/>
      <c r="R735" s="262"/>
      <c r="S735" s="262"/>
      <c r="T735" s="262"/>
      <c r="U735" s="262"/>
      <c r="V735" s="262"/>
      <c r="W735" s="262"/>
    </row>
    <row r="736" spans="1:23" ht="12.75" customHeight="1" x14ac:dyDescent="0.25">
      <c r="C736" s="224"/>
      <c r="D736" s="25"/>
      <c r="E736" s="118" t="s">
        <v>310</v>
      </c>
      <c r="F736" s="869" t="str">
        <f>Translations!$B$310</f>
        <v>Kvantiteter av produkter</v>
      </c>
      <c r="G736" s="869"/>
      <c r="H736" s="870"/>
      <c r="I736" s="871"/>
      <c r="J736" s="872"/>
      <c r="K736" s="873"/>
      <c r="L736" s="874"/>
      <c r="M736" s="873"/>
      <c r="N736" s="890"/>
    </row>
    <row r="737" spans="1:23" ht="5.0999999999999996" customHeight="1" x14ac:dyDescent="0.25">
      <c r="C737" s="224"/>
      <c r="D737" s="25"/>
      <c r="E737" s="118"/>
      <c r="F737" s="535"/>
      <c r="G737" s="535"/>
      <c r="H737" s="535"/>
      <c r="I737" s="535"/>
      <c r="J737" s="535"/>
      <c r="K737" s="535"/>
      <c r="L737" s="535"/>
      <c r="M737" s="535"/>
      <c r="N737" s="536"/>
    </row>
    <row r="738" spans="1:23" ht="12.75" customHeight="1" x14ac:dyDescent="0.25">
      <c r="C738" s="224"/>
      <c r="D738" s="25"/>
      <c r="E738" s="118" t="s">
        <v>311</v>
      </c>
      <c r="F738" s="869" t="str">
        <f>Translations!$B$311</f>
        <v>Årliga kvantiteter av produkter</v>
      </c>
      <c r="G738" s="869"/>
      <c r="H738" s="870"/>
      <c r="I738" s="928"/>
      <c r="J738" s="928"/>
      <c r="K738" s="928"/>
      <c r="L738" s="928"/>
      <c r="M738" s="928"/>
      <c r="N738" s="928"/>
    </row>
    <row r="739" spans="1:23" ht="5.0999999999999996" customHeight="1" x14ac:dyDescent="0.25">
      <c r="C739" s="224"/>
      <c r="D739" s="25"/>
      <c r="N739" s="225"/>
    </row>
    <row r="740" spans="1:23" s="20" customFormat="1" ht="12.75" customHeight="1" x14ac:dyDescent="0.3">
      <c r="A740" s="18"/>
      <c r="B740" s="194"/>
      <c r="C740" s="226"/>
      <c r="D740" s="38"/>
      <c r="E740" s="118" t="s">
        <v>312</v>
      </c>
      <c r="F740" s="869" t="str">
        <f>Translations!$B$312</f>
        <v>Särskilda rapporteringskrav:</v>
      </c>
      <c r="G740" s="869"/>
      <c r="H740" s="870"/>
      <c r="I740" s="895" t="str">
        <f>IF(I718="","",HYPERLINK(INDEX(EUconst_BMlistSpecialJumpTable,MATCH(I718,EUconst_BMlistNames,0)),INDEX(EUconst_BMlistSpecialReporting,MATCH(I718,EUconst_BMlistNames,0))))</f>
        <v/>
      </c>
      <c r="J740" s="896"/>
      <c r="K740" s="896"/>
      <c r="L740" s="896"/>
      <c r="M740" s="896"/>
      <c r="N740" s="897"/>
      <c r="O740" s="36"/>
      <c r="P740" s="195" t="s">
        <v>296</v>
      </c>
      <c r="Q740" s="196" t="str">
        <f>IF(I718="","",IF(AND(INDEX(EUconst_BMlistSpecialJumpTable,MATCH(I718,EUconst_BMlistNames,0))&lt;&gt;"",INDEX(EUconst_BMlistMainNumberOfBM,MATCH(I718,EUconst_BMlistNames,0))&lt;&gt;47),TRUE,FALSE))</f>
        <v/>
      </c>
      <c r="R740" s="23"/>
      <c r="S740" s="23"/>
      <c r="T740" s="22"/>
      <c r="U740" s="22"/>
      <c r="V740" s="22"/>
      <c r="W740" s="22"/>
    </row>
    <row r="741" spans="1:23" s="20" customFormat="1" ht="5.0999999999999996" customHeight="1" x14ac:dyDescent="0.3">
      <c r="A741" s="18"/>
      <c r="B741" s="194"/>
      <c r="C741" s="226"/>
      <c r="D741" s="36"/>
      <c r="F741" s="782"/>
      <c r="G741" s="782"/>
      <c r="H741" s="782"/>
      <c r="I741" s="782"/>
      <c r="J741" s="782"/>
      <c r="K741" s="782"/>
      <c r="L741" s="782"/>
      <c r="M741" s="782"/>
      <c r="N741" s="950"/>
      <c r="O741" s="36"/>
      <c r="P741" s="23"/>
      <c r="Q741" s="22"/>
      <c r="R741" s="23"/>
      <c r="S741" s="23"/>
      <c r="T741" s="22"/>
      <c r="U741" s="22"/>
      <c r="V741" s="22"/>
      <c r="W741" s="22"/>
    </row>
    <row r="742" spans="1:23" ht="12.75" customHeight="1" x14ac:dyDescent="0.25">
      <c r="C742" s="224"/>
      <c r="D742" s="25"/>
      <c r="E742" s="118" t="s">
        <v>313</v>
      </c>
      <c r="F742" s="657" t="str">
        <f>Translations!$B$257</f>
        <v>Beskrivning av den metod som används</v>
      </c>
      <c r="G742" s="657"/>
      <c r="H742" s="657"/>
      <c r="I742" s="657"/>
      <c r="J742" s="657"/>
      <c r="K742" s="657"/>
      <c r="L742" s="657"/>
      <c r="M742" s="657"/>
      <c r="N742" s="940"/>
    </row>
    <row r="743" spans="1:23" ht="12.75" customHeight="1" x14ac:dyDescent="0.25">
      <c r="C743" s="224"/>
      <c r="D743" s="25"/>
      <c r="E743" s="118"/>
      <c r="F743" s="932" t="str">
        <f>IF(I718&lt;&gt;"",HYPERLINK("#" &amp; Q743,EUConst_MsgDescription),"")</f>
        <v/>
      </c>
      <c r="G743" s="906"/>
      <c r="H743" s="906"/>
      <c r="I743" s="906"/>
      <c r="J743" s="906"/>
      <c r="K743" s="906"/>
      <c r="L743" s="906"/>
      <c r="M743" s="906"/>
      <c r="N743" s="907"/>
      <c r="P743" s="22" t="s">
        <v>175</v>
      </c>
      <c r="Q743" s="371" t="str">
        <f>"#"&amp;ADDRESS(ROW($C$11),COLUMN($C$11))</f>
        <v>#$C$11</v>
      </c>
    </row>
    <row r="744" spans="1:23" ht="5.0999999999999996" customHeight="1" x14ac:dyDescent="0.25">
      <c r="C744" s="224"/>
      <c r="D744" s="25"/>
      <c r="E744" s="24"/>
      <c r="F744" s="782"/>
      <c r="G744" s="782"/>
      <c r="H744" s="782"/>
      <c r="I744" s="782"/>
      <c r="J744" s="782"/>
      <c r="K744" s="782"/>
      <c r="L744" s="782"/>
      <c r="M744" s="782"/>
      <c r="N744" s="950"/>
    </row>
    <row r="745" spans="1:23" ht="50.1" customHeight="1" x14ac:dyDescent="0.25">
      <c r="C745" s="224"/>
      <c r="D745" s="24"/>
      <c r="E745" s="265"/>
      <c r="F745" s="871"/>
      <c r="G745" s="872"/>
      <c r="H745" s="872"/>
      <c r="I745" s="872"/>
      <c r="J745" s="872"/>
      <c r="K745" s="872"/>
      <c r="L745" s="872"/>
      <c r="M745" s="872"/>
      <c r="N745" s="886"/>
    </row>
    <row r="746" spans="1:23" ht="5.0999999999999996" customHeight="1" thickBot="1" x14ac:dyDescent="0.3">
      <c r="C746" s="224"/>
      <c r="N746" s="225"/>
    </row>
    <row r="747" spans="1:23" ht="12.75" customHeight="1" x14ac:dyDescent="0.25">
      <c r="C747" s="224"/>
      <c r="D747" s="25"/>
      <c r="E747" s="118"/>
      <c r="F747" s="894" t="str">
        <f>Translations!$B$210</f>
        <v>Hänvisning till externa filer, i förekommande fall</v>
      </c>
      <c r="G747" s="894"/>
      <c r="H747" s="894"/>
      <c r="I747" s="894"/>
      <c r="J747" s="894"/>
      <c r="K747" s="845"/>
      <c r="L747" s="845"/>
      <c r="M747" s="845"/>
      <c r="N747" s="845"/>
      <c r="W747" s="266" t="s">
        <v>168</v>
      </c>
    </row>
    <row r="748" spans="1:23" ht="5.0999999999999996" customHeight="1" x14ac:dyDescent="0.25">
      <c r="C748" s="224"/>
      <c r="D748" s="25"/>
      <c r="N748" s="225"/>
      <c r="W748" s="253"/>
    </row>
    <row r="749" spans="1:23" ht="12.75" customHeight="1" x14ac:dyDescent="0.25">
      <c r="C749" s="224"/>
      <c r="D749" s="25" t="s">
        <v>32</v>
      </c>
      <c r="E749" s="884" t="str">
        <f>Translations!$B$258</f>
        <v>Har den hierarkiska ordningen följts?</v>
      </c>
      <c r="F749" s="884"/>
      <c r="G749" s="884"/>
      <c r="H749" s="885"/>
      <c r="I749" s="260"/>
      <c r="J749" s="256" t="str">
        <f>Translations!$B$259</f>
        <v>Om inte, varför?</v>
      </c>
      <c r="K749" s="871"/>
      <c r="L749" s="872"/>
      <c r="M749" s="872"/>
      <c r="N749" s="886"/>
      <c r="W749" s="258" t="b">
        <f>AND(I749&lt;&gt;"",I749=TRUE)</f>
        <v>0</v>
      </c>
    </row>
    <row r="750" spans="1:23" ht="5.0999999999999996" customHeight="1" x14ac:dyDescent="0.25">
      <c r="C750" s="224"/>
      <c r="E750" s="431"/>
      <c r="F750" s="431"/>
      <c r="G750" s="431"/>
      <c r="H750" s="431"/>
      <c r="I750" s="431"/>
      <c r="J750" s="431"/>
      <c r="K750" s="431"/>
      <c r="L750" s="431"/>
      <c r="M750" s="431"/>
      <c r="N750" s="555"/>
      <c r="W750" s="253"/>
    </row>
    <row r="751" spans="1:23" ht="12.75" customHeight="1" x14ac:dyDescent="0.25">
      <c r="C751" s="224"/>
      <c r="D751" s="25"/>
      <c r="E751" s="25"/>
      <c r="F751" s="657" t="str">
        <f>Translations!$B$264</f>
        <v>Ytterligare uppgifter om eventuella avvikelser från hierarkin</v>
      </c>
      <c r="G751" s="657"/>
      <c r="H751" s="657"/>
      <c r="I751" s="657"/>
      <c r="J751" s="657"/>
      <c r="K751" s="657"/>
      <c r="L751" s="657"/>
      <c r="M751" s="657"/>
      <c r="N751" s="940"/>
      <c r="W751" s="253"/>
    </row>
    <row r="752" spans="1:23" ht="25.5" customHeight="1" thickBot="1" x14ac:dyDescent="0.3">
      <c r="C752" s="224"/>
      <c r="E752" s="25"/>
      <c r="F752" s="982"/>
      <c r="G752" s="983"/>
      <c r="H752" s="983"/>
      <c r="I752" s="983"/>
      <c r="J752" s="983"/>
      <c r="K752" s="983"/>
      <c r="L752" s="983"/>
      <c r="M752" s="983"/>
      <c r="N752" s="984"/>
      <c r="W752" s="268" t="b">
        <f>W749</f>
        <v>0</v>
      </c>
    </row>
    <row r="753" spans="1:23" ht="5.0999999999999996" customHeight="1" x14ac:dyDescent="0.25">
      <c r="C753" s="224"/>
      <c r="D753" s="25"/>
      <c r="N753" s="225"/>
    </row>
    <row r="754" spans="1:23" ht="12.75" customHeight="1" x14ac:dyDescent="0.25">
      <c r="C754" s="224"/>
      <c r="D754" s="25" t="s">
        <v>33</v>
      </c>
      <c r="E754" s="985" t="str">
        <f>Translations!$B$828</f>
        <v>Beskrivning av metoden för att spåra de tillverkade produkterna och varorna</v>
      </c>
      <c r="F754" s="985"/>
      <c r="G754" s="985"/>
      <c r="H754" s="985"/>
      <c r="I754" s="985"/>
      <c r="J754" s="985"/>
      <c r="K754" s="985"/>
      <c r="L754" s="985"/>
      <c r="M754" s="985"/>
      <c r="N754" s="986"/>
    </row>
    <row r="755" spans="1:23" ht="5.0999999999999996" customHeight="1" x14ac:dyDescent="0.25">
      <c r="C755" s="224"/>
      <c r="E755" s="711"/>
      <c r="F755" s="712"/>
      <c r="G755" s="712"/>
      <c r="H755" s="712"/>
      <c r="I755" s="712"/>
      <c r="J755" s="712"/>
      <c r="K755" s="712"/>
      <c r="L755" s="712"/>
      <c r="M755" s="712"/>
      <c r="N755" s="987"/>
    </row>
    <row r="756" spans="1:23" ht="50.1" customHeight="1" x14ac:dyDescent="0.25">
      <c r="C756" s="224"/>
      <c r="D756" s="25"/>
      <c r="E756" s="265"/>
      <c r="F756" s="871"/>
      <c r="G756" s="872"/>
      <c r="H756" s="872"/>
      <c r="I756" s="872"/>
      <c r="J756" s="872"/>
      <c r="K756" s="872"/>
      <c r="L756" s="872"/>
      <c r="M756" s="872"/>
      <c r="N756" s="886"/>
    </row>
    <row r="757" spans="1:23" ht="5.0999999999999996" customHeight="1" x14ac:dyDescent="0.25">
      <c r="C757" s="224"/>
      <c r="N757" s="225"/>
    </row>
    <row r="758" spans="1:23" ht="5.0999999999999996" customHeight="1" x14ac:dyDescent="0.25">
      <c r="C758" s="232"/>
      <c r="D758" s="235"/>
      <c r="E758" s="233"/>
      <c r="F758" s="233"/>
      <c r="G758" s="233"/>
      <c r="H758" s="233"/>
      <c r="I758" s="233"/>
      <c r="J758" s="233"/>
      <c r="K758" s="233"/>
      <c r="L758" s="233"/>
      <c r="M758" s="233"/>
      <c r="N758" s="234"/>
    </row>
    <row r="759" spans="1:23" s="20" customFormat="1" ht="14.25" customHeight="1" x14ac:dyDescent="0.25">
      <c r="A759" s="18"/>
      <c r="B759" s="36"/>
      <c r="C759" s="224"/>
      <c r="D759" s="16" t="s">
        <v>27</v>
      </c>
      <c r="E759" s="781" t="str">
        <f>Translations!$B$322</f>
        <v>Relevant elförbrukning</v>
      </c>
      <c r="F759" s="781"/>
      <c r="G759" s="781"/>
      <c r="H759" s="781"/>
      <c r="I759" s="781"/>
      <c r="J759" s="781"/>
      <c r="K759" s="781"/>
      <c r="L759" s="781"/>
      <c r="M759" s="781"/>
      <c r="N759" s="988"/>
      <c r="O759" s="36"/>
      <c r="P759" s="22" t="s">
        <v>175</v>
      </c>
      <c r="Q759" s="371" t="str">
        <f>"#"&amp;ADDRESS(ROW(D844),COLUMN(D844))</f>
        <v>#$D$844</v>
      </c>
      <c r="R759" s="23"/>
      <c r="S759" s="23"/>
      <c r="T759" s="18"/>
      <c r="U759" s="18"/>
      <c r="V759" s="245"/>
      <c r="W759" s="245"/>
    </row>
    <row r="760" spans="1:23" ht="12.75" customHeight="1" thickBot="1" x14ac:dyDescent="0.3">
      <c r="C760" s="224"/>
      <c r="D760" s="25" t="s">
        <v>31</v>
      </c>
      <c r="E760" s="862" t="str">
        <f>Translations!$B$249</f>
        <v>Information om tillämpad metod</v>
      </c>
      <c r="F760" s="862"/>
      <c r="G760" s="862"/>
      <c r="H760" s="862"/>
      <c r="I760" s="862"/>
      <c r="J760" s="862"/>
      <c r="K760" s="862"/>
      <c r="L760" s="862"/>
      <c r="M760" s="862"/>
      <c r="N760" s="968"/>
      <c r="T760" s="18"/>
    </row>
    <row r="761" spans="1:23" ht="25.5" customHeight="1" thickBot="1" x14ac:dyDescent="0.3">
      <c r="B761" s="244"/>
      <c r="C761" s="224"/>
      <c r="E761" s="25"/>
      <c r="I761" s="863" t="str">
        <f>Translations!$B$254</f>
        <v>Datakälla</v>
      </c>
      <c r="J761" s="863"/>
      <c r="K761" s="863" t="str">
        <f>Translations!$B$255</f>
        <v>Andra datakällor 
(i förekommande fall)</v>
      </c>
      <c r="L761" s="863"/>
      <c r="M761" s="863" t="str">
        <f>Translations!$B$255</f>
        <v>Andra datakällor 
(i förekommande fall)</v>
      </c>
      <c r="N761" s="863"/>
      <c r="S761" s="266" t="s">
        <v>1154</v>
      </c>
      <c r="W761" s="266" t="s">
        <v>168</v>
      </c>
    </row>
    <row r="762" spans="1:23" ht="12.75" customHeight="1" x14ac:dyDescent="0.25">
      <c r="B762" s="244"/>
      <c r="C762" s="224"/>
      <c r="E762" s="25" t="s">
        <v>310</v>
      </c>
      <c r="F762" s="869" t="str">
        <f>Translations!$B$322</f>
        <v>Relevant elförbrukning</v>
      </c>
      <c r="G762" s="869"/>
      <c r="H762" s="870"/>
      <c r="I762" s="928"/>
      <c r="J762" s="928"/>
      <c r="K762" s="910"/>
      <c r="L762" s="910"/>
      <c r="M762" s="910"/>
      <c r="N762" s="910"/>
      <c r="S762" s="252" t="b">
        <f>IF(I718&lt;&gt;"",IF(INDEX(EUconst_BMlistElExchangability,MATCH(I718,EUconst_BMlistNames,0))=TRUE,FALSE,TRUE),FALSE)</f>
        <v>0</v>
      </c>
      <c r="W762" s="486"/>
    </row>
    <row r="763" spans="1:23" ht="5.0999999999999996" customHeight="1" x14ac:dyDescent="0.25">
      <c r="B763" s="244"/>
      <c r="C763" s="224"/>
      <c r="D763" s="25"/>
      <c r="N763" s="225"/>
      <c r="S763" s="253"/>
      <c r="W763" s="253"/>
    </row>
    <row r="764" spans="1:23" ht="12.75" customHeight="1" x14ac:dyDescent="0.25">
      <c r="B764" s="244"/>
      <c r="C764" s="224"/>
      <c r="D764" s="25"/>
      <c r="E764" s="118" t="s">
        <v>311</v>
      </c>
      <c r="F764" s="657" t="str">
        <f>Translations!$B$257</f>
        <v>Beskrivning av den metod som används</v>
      </c>
      <c r="G764" s="657"/>
      <c r="H764" s="657"/>
      <c r="I764" s="657"/>
      <c r="J764" s="657"/>
      <c r="K764" s="657"/>
      <c r="L764" s="657"/>
      <c r="M764" s="657"/>
      <c r="N764" s="940"/>
      <c r="S764" s="253"/>
      <c r="W764" s="253"/>
    </row>
    <row r="765" spans="1:23" ht="5.0999999999999996" customHeight="1" x14ac:dyDescent="0.25">
      <c r="B765" s="244"/>
      <c r="C765" s="224"/>
      <c r="E765" s="37"/>
      <c r="F765" s="531"/>
      <c r="G765" s="533"/>
      <c r="H765" s="533"/>
      <c r="I765" s="533"/>
      <c r="J765" s="533"/>
      <c r="K765" s="533"/>
      <c r="L765" s="533"/>
      <c r="M765" s="533"/>
      <c r="N765" s="549"/>
      <c r="S765" s="253"/>
      <c r="W765" s="253"/>
    </row>
    <row r="766" spans="1:23" ht="12.75" customHeight="1" x14ac:dyDescent="0.25">
      <c r="B766" s="244"/>
      <c r="C766" s="224"/>
      <c r="D766" s="25"/>
      <c r="E766" s="118"/>
      <c r="F766" s="932" t="str">
        <f>IF(AND(I718&lt;&gt;"",J759=""),HYPERLINK("#" &amp; Q766,EUConst_MsgDescription),"")</f>
        <v/>
      </c>
      <c r="G766" s="906"/>
      <c r="H766" s="906"/>
      <c r="I766" s="906"/>
      <c r="J766" s="906"/>
      <c r="K766" s="906"/>
      <c r="L766" s="906"/>
      <c r="M766" s="906"/>
      <c r="N766" s="907"/>
      <c r="P766" s="22" t="s">
        <v>175</v>
      </c>
      <c r="Q766" s="371" t="str">
        <f>"#"&amp;ADDRESS(ROW($C$10),COLUMN($C$10))</f>
        <v>#$C$10</v>
      </c>
      <c r="S766" s="253"/>
      <c r="W766" s="253"/>
    </row>
    <row r="767" spans="1:23" ht="5.0999999999999996" customHeight="1" x14ac:dyDescent="0.25">
      <c r="B767" s="244"/>
      <c r="C767" s="224"/>
      <c r="D767" s="25"/>
      <c r="E767" s="24"/>
      <c r="F767" s="941"/>
      <c r="G767" s="941"/>
      <c r="H767" s="941"/>
      <c r="I767" s="941"/>
      <c r="J767" s="941"/>
      <c r="K767" s="941"/>
      <c r="L767" s="941"/>
      <c r="M767" s="941"/>
      <c r="N767" s="942"/>
      <c r="S767" s="253"/>
      <c r="W767" s="253"/>
    </row>
    <row r="768" spans="1:23" ht="50.1" customHeight="1" x14ac:dyDescent="0.25">
      <c r="B768" s="244"/>
      <c r="C768" s="224"/>
      <c r="D768" s="24"/>
      <c r="E768" s="265"/>
      <c r="F768" s="943"/>
      <c r="G768" s="944"/>
      <c r="H768" s="944"/>
      <c r="I768" s="944"/>
      <c r="J768" s="944"/>
      <c r="K768" s="944"/>
      <c r="L768" s="944"/>
      <c r="M768" s="944"/>
      <c r="N768" s="945"/>
      <c r="S768" s="252" t="b">
        <f>S762</f>
        <v>0</v>
      </c>
      <c r="W768" s="252"/>
    </row>
    <row r="769" spans="2:23" ht="5.0999999999999996" customHeight="1" x14ac:dyDescent="0.25">
      <c r="B769" s="244"/>
      <c r="C769" s="224"/>
      <c r="D769" s="25"/>
      <c r="N769" s="225"/>
      <c r="S769" s="253"/>
      <c r="W769" s="253"/>
    </row>
    <row r="770" spans="2:23" ht="12.75" customHeight="1" x14ac:dyDescent="0.25">
      <c r="B770" s="244"/>
      <c r="C770" s="224"/>
      <c r="D770" s="25"/>
      <c r="E770" s="118"/>
      <c r="F770" s="894" t="str">
        <f>Translations!$B$210</f>
        <v>Hänvisning till externa filer, i förekommande fall</v>
      </c>
      <c r="G770" s="894"/>
      <c r="H770" s="894"/>
      <c r="I770" s="894"/>
      <c r="J770" s="894"/>
      <c r="K770" s="845"/>
      <c r="L770" s="845"/>
      <c r="M770" s="845"/>
      <c r="N770" s="845"/>
      <c r="S770" s="253"/>
      <c r="W770" s="252"/>
    </row>
    <row r="771" spans="2:23" ht="5.0999999999999996" customHeight="1" x14ac:dyDescent="0.25">
      <c r="B771" s="244"/>
      <c r="C771" s="224"/>
      <c r="D771" s="25"/>
      <c r="N771" s="225"/>
      <c r="S771" s="253"/>
      <c r="W771" s="253"/>
    </row>
    <row r="772" spans="2:23" ht="12.75" customHeight="1" x14ac:dyDescent="0.25">
      <c r="B772" s="244"/>
      <c r="C772" s="224"/>
      <c r="D772" s="25" t="s">
        <v>32</v>
      </c>
      <c r="E772" s="884" t="str">
        <f>Translations!$B$258</f>
        <v>Har den hierarkiska ordningen följts?</v>
      </c>
      <c r="F772" s="884"/>
      <c r="G772" s="884"/>
      <c r="H772" s="885"/>
      <c r="I772" s="260"/>
      <c r="J772" s="256" t="str">
        <f>Translations!$B$259</f>
        <v>Om inte, varför?</v>
      </c>
      <c r="K772" s="871"/>
      <c r="L772" s="872"/>
      <c r="M772" s="872"/>
      <c r="N772" s="886"/>
      <c r="S772" s="252" t="b">
        <f>S768</f>
        <v>0</v>
      </c>
      <c r="W772" s="258" t="b">
        <f>OR(W770,AND(I772&lt;&gt;"",I772=TRUE))</f>
        <v>0</v>
      </c>
    </row>
    <row r="773" spans="2:23" ht="12.75" customHeight="1" x14ac:dyDescent="0.25">
      <c r="B773" s="244"/>
      <c r="C773" s="224"/>
      <c r="D773" s="25"/>
      <c r="E773" s="37" t="s">
        <v>139</v>
      </c>
      <c r="F773" s="858" t="str">
        <f>Translations!$B$263</f>
        <v>Orimliga kostnader: det skulle medföra orimliga kostnader att använda bättre datakällor.</v>
      </c>
      <c r="G773" s="861"/>
      <c r="H773" s="861"/>
      <c r="I773" s="861"/>
      <c r="J773" s="861"/>
      <c r="K773" s="861"/>
      <c r="L773" s="861"/>
      <c r="M773" s="861"/>
      <c r="N773" s="946"/>
      <c r="S773" s="253"/>
      <c r="W773" s="253"/>
    </row>
    <row r="774" spans="2:23" ht="5.0999999999999996" customHeight="1" x14ac:dyDescent="0.25">
      <c r="B774" s="244"/>
      <c r="C774" s="224"/>
      <c r="E774" s="431"/>
      <c r="F774" s="431"/>
      <c r="G774" s="431"/>
      <c r="H774" s="431"/>
      <c r="I774" s="431"/>
      <c r="J774" s="431"/>
      <c r="K774" s="431"/>
      <c r="L774" s="431"/>
      <c r="M774" s="431"/>
      <c r="N774" s="555"/>
      <c r="S774" s="253"/>
      <c r="W774" s="253"/>
    </row>
    <row r="775" spans="2:23" ht="12.75" customHeight="1" x14ac:dyDescent="0.25">
      <c r="B775" s="244"/>
      <c r="C775" s="224"/>
      <c r="D775" s="25"/>
      <c r="E775" s="25"/>
      <c r="F775" s="657" t="str">
        <f>Translations!$B$264</f>
        <v>Ytterligare uppgifter om eventuella avvikelser från hierarkin</v>
      </c>
      <c r="G775" s="657"/>
      <c r="H775" s="657"/>
      <c r="I775" s="657"/>
      <c r="J775" s="657"/>
      <c r="K775" s="657"/>
      <c r="L775" s="657"/>
      <c r="M775" s="657"/>
      <c r="N775" s="940"/>
      <c r="S775" s="253"/>
      <c r="W775" s="253"/>
    </row>
    <row r="776" spans="2:23" ht="25.5" customHeight="1" thickBot="1" x14ac:dyDescent="0.3">
      <c r="B776" s="244"/>
      <c r="C776" s="224"/>
      <c r="E776" s="25"/>
      <c r="F776" s="891"/>
      <c r="G776" s="892"/>
      <c r="H776" s="892"/>
      <c r="I776" s="892"/>
      <c r="J776" s="892"/>
      <c r="K776" s="892"/>
      <c r="L776" s="892"/>
      <c r="M776" s="892"/>
      <c r="N776" s="893"/>
      <c r="S776" s="273" t="b">
        <f>S772</f>
        <v>0</v>
      </c>
      <c r="W776" s="268" t="b">
        <f>W772</f>
        <v>0</v>
      </c>
    </row>
    <row r="777" spans="2:23" ht="5.0999999999999996" customHeight="1" x14ac:dyDescent="0.25">
      <c r="B777" s="244"/>
      <c r="C777" s="224"/>
      <c r="N777" s="225"/>
    </row>
    <row r="778" spans="2:23" ht="5.0999999999999996" customHeight="1" x14ac:dyDescent="0.25">
      <c r="B778" s="244"/>
      <c r="C778" s="232"/>
      <c r="D778" s="235"/>
      <c r="E778" s="233"/>
      <c r="F778" s="233"/>
      <c r="G778" s="233"/>
      <c r="H778" s="233"/>
      <c r="I778" s="233"/>
      <c r="J778" s="233"/>
      <c r="K778" s="233"/>
      <c r="L778" s="233"/>
      <c r="M778" s="233"/>
      <c r="N778" s="234"/>
    </row>
    <row r="779" spans="2:23" ht="12.75" customHeight="1" x14ac:dyDescent="0.25">
      <c r="B779" s="244"/>
      <c r="C779" s="344"/>
      <c r="D779" s="34" t="s">
        <v>28</v>
      </c>
      <c r="E779" s="947" t="str">
        <f>Translations!$B$324</f>
        <v>Finns relevanta mätbara värmeflöden som importeras från anläggningar eller enheter utanför ETS-systemet?</v>
      </c>
      <c r="F779" s="947"/>
      <c r="G779" s="947"/>
      <c r="H779" s="947"/>
      <c r="I779" s="947"/>
      <c r="J779" s="947"/>
      <c r="K779" s="947"/>
      <c r="L779" s="947"/>
      <c r="M779" s="931"/>
      <c r="N779" s="931"/>
      <c r="R779" s="254"/>
    </row>
    <row r="780" spans="2:23" ht="5.0999999999999996" customHeight="1" x14ac:dyDescent="0.25">
      <c r="B780" s="244"/>
      <c r="C780" s="344"/>
      <c r="D780" s="20"/>
      <c r="E780" s="550"/>
      <c r="F780" s="550"/>
      <c r="G780" s="550"/>
      <c r="H780" s="550"/>
      <c r="I780" s="550"/>
      <c r="J780" s="550"/>
      <c r="K780" s="550"/>
      <c r="L780" s="550"/>
      <c r="M780" s="550"/>
      <c r="N780" s="562"/>
      <c r="R780" s="254"/>
    </row>
    <row r="781" spans="2:23" ht="12.75" customHeight="1" x14ac:dyDescent="0.25">
      <c r="B781" s="244"/>
      <c r="C781" s="344"/>
      <c r="D781" s="20"/>
      <c r="E781" s="20"/>
      <c r="F781" s="948" t="str">
        <f>Translations!$B$257</f>
        <v>Beskrivning av den metod som används</v>
      </c>
      <c r="G781" s="948"/>
      <c r="H781" s="948"/>
      <c r="I781" s="948"/>
      <c r="J781" s="948"/>
      <c r="K781" s="948"/>
      <c r="L781" s="948"/>
      <c r="M781" s="948"/>
      <c r="N781" s="949"/>
      <c r="R781" s="254"/>
    </row>
    <row r="782" spans="2:23" ht="5.0999999999999996" customHeight="1" thickBot="1" x14ac:dyDescent="0.3">
      <c r="B782" s="244"/>
      <c r="C782" s="344"/>
      <c r="D782" s="20"/>
      <c r="E782" s="37"/>
      <c r="F782" s="346"/>
      <c r="G782" s="347"/>
      <c r="H782" s="347"/>
      <c r="I782" s="347"/>
      <c r="J782" s="347"/>
      <c r="K782" s="347"/>
      <c r="L782" s="347"/>
      <c r="M782" s="347"/>
      <c r="N782" s="348"/>
    </row>
    <row r="783" spans="2:23" ht="12.75" customHeight="1" x14ac:dyDescent="0.25">
      <c r="B783" s="244"/>
      <c r="C783" s="344"/>
      <c r="D783" s="345"/>
      <c r="E783" s="349"/>
      <c r="F783" s="932" t="str">
        <f>IF(I718&lt;&gt;"",HYPERLINK("#" &amp; Q783,EUConst_MsgDescription),"")</f>
        <v/>
      </c>
      <c r="G783" s="906"/>
      <c r="H783" s="906"/>
      <c r="I783" s="906"/>
      <c r="J783" s="906"/>
      <c r="K783" s="906"/>
      <c r="L783" s="906"/>
      <c r="M783" s="906"/>
      <c r="N783" s="907"/>
      <c r="P783" s="22" t="s">
        <v>175</v>
      </c>
      <c r="Q783" s="371" t="str">
        <f>"#"&amp;ADDRESS(ROW($C$10),COLUMN($C$10))</f>
        <v>#$C$10</v>
      </c>
      <c r="W783" s="266" t="s">
        <v>168</v>
      </c>
    </row>
    <row r="784" spans="2:23" ht="5.0999999999999996" customHeight="1" thickBot="1" x14ac:dyDescent="0.3">
      <c r="B784" s="244"/>
      <c r="C784" s="344"/>
      <c r="D784" s="345"/>
      <c r="E784" s="349"/>
      <c r="F784" s="979"/>
      <c r="G784" s="980"/>
      <c r="H784" s="980"/>
      <c r="I784" s="980"/>
      <c r="J784" s="980"/>
      <c r="K784" s="980"/>
      <c r="L784" s="980"/>
      <c r="M784" s="980"/>
      <c r="N784" s="981"/>
      <c r="P784" s="22"/>
      <c r="W784" s="253"/>
    </row>
    <row r="785" spans="2:23" ht="50.1" customHeight="1" thickBot="1" x14ac:dyDescent="0.3">
      <c r="B785" s="244"/>
      <c r="C785" s="344"/>
      <c r="D785" s="20"/>
      <c r="E785" s="20"/>
      <c r="F785" s="891"/>
      <c r="G785" s="892"/>
      <c r="H785" s="892"/>
      <c r="I785" s="892"/>
      <c r="J785" s="892"/>
      <c r="K785" s="892"/>
      <c r="L785" s="892"/>
      <c r="M785" s="892"/>
      <c r="N785" s="893"/>
      <c r="R785" s="254"/>
      <c r="V785" s="254"/>
      <c r="W785" s="377" t="b">
        <f>OR(W779,AND(M779&lt;&gt;"",M779=FALSE))</f>
        <v>0</v>
      </c>
    </row>
    <row r="786" spans="2:23" ht="5.0999999999999996" customHeight="1" x14ac:dyDescent="0.25">
      <c r="B786" s="244"/>
      <c r="C786" s="344"/>
      <c r="D786" s="345"/>
      <c r="E786" s="350"/>
      <c r="F786" s="551"/>
      <c r="G786" s="551"/>
      <c r="H786" s="551"/>
      <c r="I786" s="551"/>
      <c r="J786" s="551"/>
      <c r="K786" s="551"/>
      <c r="L786" s="551"/>
      <c r="M786" s="551"/>
      <c r="N786" s="351"/>
      <c r="R786" s="254"/>
    </row>
    <row r="787" spans="2:23" ht="12.75" customHeight="1" x14ac:dyDescent="0.25">
      <c r="B787" s="244"/>
      <c r="C787" s="352"/>
      <c r="D787" s="353"/>
      <c r="E787" s="353"/>
      <c r="F787" s="353"/>
      <c r="G787" s="353"/>
      <c r="H787" s="353"/>
      <c r="I787" s="353"/>
      <c r="J787" s="353"/>
      <c r="K787" s="353"/>
      <c r="L787" s="353"/>
      <c r="M787" s="353"/>
      <c r="N787" s="354"/>
    </row>
    <row r="788" spans="2:23" ht="15" customHeight="1" x14ac:dyDescent="0.25">
      <c r="B788" s="244"/>
      <c r="C788" s="318"/>
      <c r="D788" s="969" t="str">
        <f>Translations!$B$329</f>
        <v>Uppgifter som krävs för att fastställa den riktmärkesrelaterade förbättringsfaktorn enligt artikel 10a.2 i direktivet</v>
      </c>
      <c r="E788" s="970"/>
      <c r="F788" s="970"/>
      <c r="G788" s="970"/>
      <c r="H788" s="970"/>
      <c r="I788" s="970"/>
      <c r="J788" s="970"/>
      <c r="K788" s="970"/>
      <c r="L788" s="970"/>
      <c r="M788" s="970"/>
      <c r="N788" s="971"/>
    </row>
    <row r="789" spans="2:23" ht="5.0999999999999996" customHeight="1" x14ac:dyDescent="0.25">
      <c r="B789" s="244"/>
      <c r="C789" s="318"/>
      <c r="D789" s="319"/>
      <c r="E789" s="319"/>
      <c r="F789" s="319"/>
      <c r="G789" s="319"/>
      <c r="H789" s="319"/>
      <c r="I789" s="319"/>
      <c r="J789" s="319"/>
      <c r="K789" s="319"/>
      <c r="L789" s="319"/>
      <c r="M789" s="319"/>
      <c r="N789" s="320"/>
    </row>
    <row r="790" spans="2:23" ht="12.75" customHeight="1" x14ac:dyDescent="0.25">
      <c r="B790" s="244"/>
      <c r="C790" s="318"/>
      <c r="D790" s="321" t="s">
        <v>29</v>
      </c>
      <c r="E790" s="977" t="str">
        <f>Translations!$B$330</f>
        <v>Utsläpp som direkt kan tillskrivas delanläggningen</v>
      </c>
      <c r="F790" s="977"/>
      <c r="G790" s="977"/>
      <c r="H790" s="977"/>
      <c r="I790" s="977"/>
      <c r="J790" s="977"/>
      <c r="K790" s="977"/>
      <c r="L790" s="977"/>
      <c r="M790" s="977"/>
      <c r="N790" s="978"/>
    </row>
    <row r="791" spans="2:23" ht="12.75" customHeight="1" x14ac:dyDescent="0.25">
      <c r="B791" s="244"/>
      <c r="C791" s="318"/>
      <c r="D791" s="322" t="s">
        <v>31</v>
      </c>
      <c r="E791" s="925" t="str">
        <f>Translations!$B$331</f>
        <v>Tillskrivning av utsläpp som direkt kan tillskrivas delanläggningen</v>
      </c>
      <c r="F791" s="925"/>
      <c r="G791" s="925"/>
      <c r="H791" s="925"/>
      <c r="I791" s="925"/>
      <c r="J791" s="925"/>
      <c r="K791" s="925"/>
      <c r="L791" s="925"/>
      <c r="M791" s="925"/>
      <c r="N791" s="926"/>
      <c r="T791" s="18"/>
    </row>
    <row r="792" spans="2:23" ht="5.0999999999999996" customHeight="1" x14ac:dyDescent="0.25">
      <c r="B792" s="244"/>
      <c r="C792" s="318"/>
      <c r="D792" s="319"/>
      <c r="E792" s="936"/>
      <c r="F792" s="937"/>
      <c r="G792" s="937"/>
      <c r="H792" s="937"/>
      <c r="I792" s="937"/>
      <c r="J792" s="937"/>
      <c r="K792" s="937"/>
      <c r="L792" s="937"/>
      <c r="M792" s="937"/>
      <c r="N792" s="938"/>
    </row>
    <row r="793" spans="2:23" ht="12.75" customHeight="1" x14ac:dyDescent="0.25">
      <c r="B793" s="244"/>
      <c r="C793" s="318"/>
      <c r="D793" s="322"/>
      <c r="E793" s="324"/>
      <c r="F793" s="932" t="str">
        <f>IF(I718&lt;&gt;"",HYPERLINK("#" &amp; Q793,EUConst_MsgDescription),"")</f>
        <v/>
      </c>
      <c r="G793" s="906"/>
      <c r="H793" s="906"/>
      <c r="I793" s="906"/>
      <c r="J793" s="906"/>
      <c r="K793" s="906"/>
      <c r="L793" s="906"/>
      <c r="M793" s="906"/>
      <c r="N793" s="907"/>
      <c r="P793" s="22" t="s">
        <v>175</v>
      </c>
      <c r="Q793" s="371" t="str">
        <f>"#"&amp;ADDRESS(ROW($C$10),COLUMN($C$10))</f>
        <v>#$C$10</v>
      </c>
    </row>
    <row r="794" spans="2:23" ht="5.0999999999999996" customHeight="1" x14ac:dyDescent="0.25">
      <c r="B794" s="244"/>
      <c r="C794" s="318"/>
      <c r="D794" s="322"/>
      <c r="E794" s="325"/>
      <c r="F794" s="933"/>
      <c r="G794" s="933"/>
      <c r="H794" s="933"/>
      <c r="I794" s="933"/>
      <c r="J794" s="933"/>
      <c r="K794" s="933"/>
      <c r="L794" s="933"/>
      <c r="M794" s="933"/>
      <c r="N794" s="934"/>
    </row>
    <row r="795" spans="2:23" ht="50.1" customHeight="1" x14ac:dyDescent="0.25">
      <c r="B795" s="244"/>
      <c r="C795" s="318"/>
      <c r="D795" s="319"/>
      <c r="E795" s="319"/>
      <c r="F795" s="871"/>
      <c r="G795" s="872"/>
      <c r="H795" s="872"/>
      <c r="I795" s="872"/>
      <c r="J795" s="872"/>
      <c r="K795" s="872"/>
      <c r="L795" s="872"/>
      <c r="M795" s="872"/>
      <c r="N795" s="886"/>
    </row>
    <row r="796" spans="2:23" ht="5.0999999999999996" customHeight="1" x14ac:dyDescent="0.25">
      <c r="B796" s="244"/>
      <c r="C796" s="318"/>
      <c r="D796" s="319"/>
      <c r="E796" s="319"/>
      <c r="F796" s="319"/>
      <c r="G796" s="319"/>
      <c r="H796" s="319"/>
      <c r="I796" s="319"/>
      <c r="J796" s="319"/>
      <c r="K796" s="319"/>
      <c r="L796" s="319"/>
      <c r="M796" s="319"/>
      <c r="N796" s="320"/>
    </row>
    <row r="797" spans="2:23" ht="12.75" customHeight="1" x14ac:dyDescent="0.25">
      <c r="B797" s="244"/>
      <c r="C797" s="318"/>
      <c r="D797" s="319"/>
      <c r="E797" s="319"/>
      <c r="F797" s="935" t="str">
        <f>Translations!$B$210</f>
        <v>Hänvisning till externa filer, i förekommande fall</v>
      </c>
      <c r="G797" s="935"/>
      <c r="H797" s="935"/>
      <c r="I797" s="935"/>
      <c r="J797" s="935"/>
      <c r="K797" s="845"/>
      <c r="L797" s="845"/>
      <c r="M797" s="845"/>
      <c r="N797" s="845"/>
    </row>
    <row r="798" spans="2:23" ht="5.0999999999999996" customHeight="1" x14ac:dyDescent="0.25">
      <c r="B798" s="244"/>
      <c r="C798" s="318"/>
      <c r="D798" s="319"/>
      <c r="E798" s="319"/>
      <c r="F798" s="326"/>
      <c r="G798" s="326"/>
      <c r="H798" s="326"/>
      <c r="I798" s="326"/>
      <c r="J798" s="326"/>
      <c r="K798" s="326"/>
      <c r="L798" s="326"/>
      <c r="M798" s="326"/>
      <c r="N798" s="327"/>
    </row>
    <row r="799" spans="2:23" ht="12.75" customHeight="1" x14ac:dyDescent="0.25">
      <c r="B799" s="244"/>
      <c r="C799" s="318"/>
      <c r="D799" s="322" t="s">
        <v>32</v>
      </c>
      <c r="E799" s="925" t="str">
        <f>Translations!$B$337</f>
        <v>Finns andra relevanta interna bränsle-/materialmängder?</v>
      </c>
      <c r="F799" s="925"/>
      <c r="G799" s="925"/>
      <c r="H799" s="925"/>
      <c r="I799" s="925"/>
      <c r="J799" s="925"/>
      <c r="K799" s="925"/>
      <c r="L799" s="925"/>
      <c r="M799" s="931"/>
      <c r="N799" s="931"/>
      <c r="T799" s="18"/>
    </row>
    <row r="800" spans="2:23" ht="5.0999999999999996" customHeight="1" x14ac:dyDescent="0.25">
      <c r="B800" s="244"/>
      <c r="C800" s="318"/>
      <c r="D800" s="322"/>
      <c r="E800" s="323"/>
      <c r="F800" s="936"/>
      <c r="G800" s="936"/>
      <c r="H800" s="936"/>
      <c r="I800" s="936"/>
      <c r="J800" s="936"/>
      <c r="K800" s="936"/>
      <c r="L800" s="936"/>
      <c r="M800" s="936"/>
      <c r="N800" s="967"/>
    </row>
    <row r="801" spans="1:23" ht="25.5" customHeight="1" thickBot="1" x14ac:dyDescent="0.3">
      <c r="B801" s="244"/>
      <c r="C801" s="318"/>
      <c r="D801" s="319"/>
      <c r="E801" s="319"/>
      <c r="F801" s="319"/>
      <c r="G801" s="319"/>
      <c r="H801" s="319"/>
      <c r="I801" s="927" t="str">
        <f>Translations!$B$254</f>
        <v>Datakälla</v>
      </c>
      <c r="J801" s="927"/>
      <c r="K801" s="927" t="str">
        <f>Translations!$B$255</f>
        <v>Andra datakällor 
(i förekommande fall)</v>
      </c>
      <c r="L801" s="927"/>
      <c r="M801" s="927" t="str">
        <f>Translations!$B$255</f>
        <v>Andra datakällor 
(i förekommande fall)</v>
      </c>
      <c r="N801" s="927"/>
      <c r="W801" s="245" t="s">
        <v>168</v>
      </c>
    </row>
    <row r="802" spans="1:23" ht="12.75" customHeight="1" x14ac:dyDescent="0.25">
      <c r="B802" s="244"/>
      <c r="C802" s="318"/>
      <c r="D802" s="322"/>
      <c r="E802" s="324" t="s">
        <v>310</v>
      </c>
      <c r="F802" s="930" t="str">
        <f>Translations!$B$342</f>
        <v>Importerade eller exporterade mängder</v>
      </c>
      <c r="G802" s="939"/>
      <c r="H802" s="939"/>
      <c r="I802" s="928"/>
      <c r="J802" s="928"/>
      <c r="K802" s="910"/>
      <c r="L802" s="910"/>
      <c r="M802" s="910"/>
      <c r="N802" s="910"/>
      <c r="W802" s="251" t="b">
        <f>AND(M799&lt;&gt;"",M799=FALSE)</f>
        <v>0</v>
      </c>
    </row>
    <row r="803" spans="1:23" ht="12.75" customHeight="1" x14ac:dyDescent="0.25">
      <c r="B803" s="244"/>
      <c r="C803" s="318"/>
      <c r="D803" s="322"/>
      <c r="E803" s="324" t="s">
        <v>311</v>
      </c>
      <c r="F803" s="930" t="str">
        <f>Translations!$B$256</f>
        <v>Energiinnehåll</v>
      </c>
      <c r="G803" s="939"/>
      <c r="H803" s="939"/>
      <c r="I803" s="928"/>
      <c r="J803" s="928"/>
      <c r="K803" s="910"/>
      <c r="L803" s="910"/>
      <c r="M803" s="910"/>
      <c r="N803" s="910"/>
      <c r="W803" s="271" t="b">
        <f>W802</f>
        <v>0</v>
      </c>
    </row>
    <row r="804" spans="1:23" ht="12.75" customHeight="1" x14ac:dyDescent="0.25">
      <c r="B804" s="244"/>
      <c r="C804" s="318"/>
      <c r="D804" s="322"/>
      <c r="E804" s="324" t="s">
        <v>312</v>
      </c>
      <c r="F804" s="929" t="str">
        <f>Translations!$B$343</f>
        <v>Emissionsfaktor eller koldioxidinnehåll</v>
      </c>
      <c r="G804" s="929"/>
      <c r="H804" s="930"/>
      <c r="I804" s="871"/>
      <c r="J804" s="886"/>
      <c r="K804" s="873"/>
      <c r="L804" s="890"/>
      <c r="M804" s="873"/>
      <c r="N804" s="890"/>
      <c r="W804" s="271" t="b">
        <f>W803</f>
        <v>0</v>
      </c>
    </row>
    <row r="805" spans="1:23" ht="12.75" customHeight="1" x14ac:dyDescent="0.25">
      <c r="B805" s="244"/>
      <c r="C805" s="318"/>
      <c r="D805" s="322"/>
      <c r="E805" s="324" t="s">
        <v>313</v>
      </c>
      <c r="F805" s="929" t="str">
        <f>Translations!$B$344</f>
        <v>Halten av biomassa</v>
      </c>
      <c r="G805" s="929"/>
      <c r="H805" s="930"/>
      <c r="I805" s="871"/>
      <c r="J805" s="886"/>
      <c r="K805" s="873"/>
      <c r="L805" s="890"/>
      <c r="M805" s="873"/>
      <c r="N805" s="890"/>
      <c r="W805" s="271" t="b">
        <f>W804</f>
        <v>0</v>
      </c>
    </row>
    <row r="806" spans="1:23" ht="5.0999999999999996" customHeight="1" x14ac:dyDescent="0.25">
      <c r="B806" s="244"/>
      <c r="C806" s="318"/>
      <c r="D806" s="322"/>
      <c r="E806" s="319"/>
      <c r="F806" s="319"/>
      <c r="G806" s="319"/>
      <c r="H806" s="319"/>
      <c r="I806" s="319"/>
      <c r="J806" s="319"/>
      <c r="K806" s="319"/>
      <c r="L806" s="319"/>
      <c r="M806" s="319"/>
      <c r="N806" s="320"/>
      <c r="W806" s="253"/>
    </row>
    <row r="807" spans="1:23" ht="12.75" customHeight="1" x14ac:dyDescent="0.25">
      <c r="B807" s="244"/>
      <c r="C807" s="318"/>
      <c r="D807" s="322"/>
      <c r="E807" s="324" t="s">
        <v>314</v>
      </c>
      <c r="F807" s="923" t="str">
        <f>Translations!$B$257</f>
        <v>Beskrivning av den metod som används</v>
      </c>
      <c r="G807" s="923"/>
      <c r="H807" s="923"/>
      <c r="I807" s="923"/>
      <c r="J807" s="923"/>
      <c r="K807" s="923"/>
      <c r="L807" s="923"/>
      <c r="M807" s="923"/>
      <c r="N807" s="924"/>
      <c r="W807" s="253"/>
    </row>
    <row r="808" spans="1:23" ht="5.0999999999999996" customHeight="1" x14ac:dyDescent="0.25">
      <c r="B808" s="244"/>
      <c r="C808" s="318"/>
      <c r="D808" s="319"/>
      <c r="E808" s="323"/>
      <c r="F808" s="213"/>
      <c r="G808" s="556"/>
      <c r="H808" s="556"/>
      <c r="I808" s="556"/>
      <c r="J808" s="556"/>
      <c r="K808" s="556"/>
      <c r="L808" s="556"/>
      <c r="M808" s="556"/>
      <c r="N808" s="557"/>
      <c r="W808" s="253"/>
    </row>
    <row r="809" spans="1:23" ht="12.75" customHeight="1" x14ac:dyDescent="0.25">
      <c r="B809" s="244"/>
      <c r="C809" s="318"/>
      <c r="D809" s="322"/>
      <c r="E809" s="324"/>
      <c r="F809" s="932" t="str">
        <f>IF(I718&lt;&gt;"",HYPERLINK("#" &amp; Q809,EUConst_MsgDescription),"")</f>
        <v/>
      </c>
      <c r="G809" s="906"/>
      <c r="H809" s="906"/>
      <c r="I809" s="906"/>
      <c r="J809" s="906"/>
      <c r="K809" s="906"/>
      <c r="L809" s="906"/>
      <c r="M809" s="906"/>
      <c r="N809" s="907"/>
      <c r="P809" s="22" t="s">
        <v>175</v>
      </c>
      <c r="Q809" s="371" t="str">
        <f>"#"&amp;ADDRESS(ROW($C$10),COLUMN($C$10))</f>
        <v>#$C$10</v>
      </c>
      <c r="W809" s="253"/>
    </row>
    <row r="810" spans="1:23" ht="5.0999999999999996" customHeight="1" x14ac:dyDescent="0.25">
      <c r="B810" s="244"/>
      <c r="C810" s="318"/>
      <c r="D810" s="322"/>
      <c r="E810" s="325"/>
      <c r="F810" s="933"/>
      <c r="G810" s="933"/>
      <c r="H810" s="933"/>
      <c r="I810" s="933"/>
      <c r="J810" s="933"/>
      <c r="K810" s="933"/>
      <c r="L810" s="933"/>
      <c r="M810" s="933"/>
      <c r="N810" s="934"/>
      <c r="W810" s="253"/>
    </row>
    <row r="811" spans="1:23" s="249" customFormat="1" ht="50.1" customHeight="1" x14ac:dyDescent="0.25">
      <c r="A811" s="254"/>
      <c r="B811" s="12"/>
      <c r="C811" s="318"/>
      <c r="D811" s="325"/>
      <c r="E811" s="325"/>
      <c r="F811" s="891"/>
      <c r="G811" s="892"/>
      <c r="H811" s="892"/>
      <c r="I811" s="892"/>
      <c r="J811" s="892"/>
      <c r="K811" s="892"/>
      <c r="L811" s="892"/>
      <c r="M811" s="892"/>
      <c r="N811" s="893"/>
      <c r="O811" s="36"/>
      <c r="P811" s="254"/>
      <c r="Q811" s="254"/>
      <c r="R811" s="254"/>
      <c r="S811" s="245"/>
      <c r="T811" s="245"/>
      <c r="U811" s="254"/>
      <c r="V811" s="254"/>
      <c r="W811" s="255" t="b">
        <f>W805</f>
        <v>0</v>
      </c>
    </row>
    <row r="812" spans="1:23" ht="5.0999999999999996" customHeight="1" x14ac:dyDescent="0.25">
      <c r="C812" s="318"/>
      <c r="D812" s="322"/>
      <c r="E812" s="319"/>
      <c r="F812" s="319"/>
      <c r="G812" s="319"/>
      <c r="H812" s="319"/>
      <c r="I812" s="319"/>
      <c r="J812" s="319"/>
      <c r="K812" s="319"/>
      <c r="L812" s="319"/>
      <c r="M812" s="319"/>
      <c r="N812" s="320"/>
      <c r="W812" s="253"/>
    </row>
    <row r="813" spans="1:23" ht="12.75" customHeight="1" thickBot="1" x14ac:dyDescent="0.3">
      <c r="C813" s="318"/>
      <c r="D813" s="322"/>
      <c r="E813" s="324"/>
      <c r="F813" s="935" t="str">
        <f>Translations!$B$210</f>
        <v>Hänvisning till externa filer, i förekommande fall</v>
      </c>
      <c r="G813" s="935"/>
      <c r="H813" s="935"/>
      <c r="I813" s="935"/>
      <c r="J813" s="935"/>
      <c r="K813" s="845"/>
      <c r="L813" s="845"/>
      <c r="M813" s="845"/>
      <c r="N813" s="845"/>
      <c r="W813" s="259" t="b">
        <f>W811</f>
        <v>0</v>
      </c>
    </row>
    <row r="814" spans="1:23" ht="5.0999999999999996" customHeight="1" x14ac:dyDescent="0.25">
      <c r="C814" s="318"/>
      <c r="D814" s="322"/>
      <c r="E814" s="319"/>
      <c r="F814" s="319"/>
      <c r="G814" s="319"/>
      <c r="H814" s="319"/>
      <c r="I814" s="319"/>
      <c r="J814" s="319"/>
      <c r="K814" s="319"/>
      <c r="L814" s="319"/>
      <c r="M814" s="319"/>
      <c r="N814" s="320"/>
    </row>
    <row r="815" spans="1:23" ht="12.75" customHeight="1" thickBot="1" x14ac:dyDescent="0.3">
      <c r="C815" s="318"/>
      <c r="D815" s="322" t="s">
        <v>33</v>
      </c>
      <c r="E815" s="925" t="str">
        <f>Translations!$B$345</f>
        <v>Är överförd koldioxid som importerats eller exporterats relevant?</v>
      </c>
      <c r="F815" s="925"/>
      <c r="G815" s="925"/>
      <c r="H815" s="925"/>
      <c r="I815" s="925"/>
      <c r="J815" s="925"/>
      <c r="K815" s="925"/>
      <c r="L815" s="925"/>
      <c r="M815" s="931"/>
      <c r="N815" s="931"/>
      <c r="T815" s="18"/>
    </row>
    <row r="816" spans="1:23" ht="5.0999999999999996" customHeight="1" thickBot="1" x14ac:dyDescent="0.3">
      <c r="C816" s="318"/>
      <c r="D816" s="319"/>
      <c r="E816" s="936"/>
      <c r="F816" s="937"/>
      <c r="G816" s="937"/>
      <c r="H816" s="937"/>
      <c r="I816" s="937"/>
      <c r="J816" s="937"/>
      <c r="K816" s="937"/>
      <c r="L816" s="937"/>
      <c r="M816" s="937"/>
      <c r="N816" s="938"/>
      <c r="W816" s="266" t="s">
        <v>168</v>
      </c>
    </row>
    <row r="817" spans="2:23" ht="25.5" customHeight="1" x14ac:dyDescent="0.25">
      <c r="C817" s="318"/>
      <c r="D817" s="319"/>
      <c r="E817" s="319"/>
      <c r="F817" s="871"/>
      <c r="G817" s="872"/>
      <c r="H817" s="872"/>
      <c r="I817" s="872"/>
      <c r="J817" s="872"/>
      <c r="K817" s="872"/>
      <c r="L817" s="872"/>
      <c r="M817" s="872"/>
      <c r="N817" s="886"/>
      <c r="W817" s="251" t="b">
        <f>AND(M815&lt;&gt;"",M815=FALSE)</f>
        <v>0</v>
      </c>
    </row>
    <row r="818" spans="2:23" ht="5.0999999999999996" customHeight="1" x14ac:dyDescent="0.25">
      <c r="C818" s="318"/>
      <c r="D818" s="319"/>
      <c r="E818" s="319"/>
      <c r="F818" s="319"/>
      <c r="G818" s="319"/>
      <c r="H818" s="319"/>
      <c r="I818" s="319"/>
      <c r="J818" s="319"/>
      <c r="K818" s="319"/>
      <c r="L818" s="319"/>
      <c r="M818" s="319"/>
      <c r="N818" s="320"/>
      <c r="W818" s="253"/>
    </row>
    <row r="819" spans="2:23" ht="12.75" customHeight="1" thickBot="1" x14ac:dyDescent="0.3">
      <c r="C819" s="318"/>
      <c r="D819" s="319"/>
      <c r="E819" s="319"/>
      <c r="F819" s="935" t="str">
        <f>Translations!$B$210</f>
        <v>Hänvisning till externa filer, i förekommande fall</v>
      </c>
      <c r="G819" s="935"/>
      <c r="H819" s="935"/>
      <c r="I819" s="935"/>
      <c r="J819" s="935"/>
      <c r="K819" s="845"/>
      <c r="L819" s="845"/>
      <c r="M819" s="845"/>
      <c r="N819" s="845"/>
      <c r="W819" s="273" t="b">
        <f>W817</f>
        <v>0</v>
      </c>
    </row>
    <row r="820" spans="2:23" ht="5.0999999999999996" customHeight="1" x14ac:dyDescent="0.25">
      <c r="C820" s="318"/>
      <c r="D820" s="322"/>
      <c r="E820" s="319"/>
      <c r="F820" s="319"/>
      <c r="G820" s="319"/>
      <c r="H820" s="319"/>
      <c r="I820" s="319"/>
      <c r="J820" s="319"/>
      <c r="K820" s="319"/>
      <c r="L820" s="319"/>
      <c r="M820" s="319"/>
      <c r="N820" s="320"/>
    </row>
    <row r="821" spans="2:23" ht="5.0999999999999996" customHeight="1" x14ac:dyDescent="0.25">
      <c r="C821" s="315"/>
      <c r="D821" s="328"/>
      <c r="E821" s="316"/>
      <c r="F821" s="316"/>
      <c r="G821" s="316"/>
      <c r="H821" s="316"/>
      <c r="I821" s="316"/>
      <c r="J821" s="316"/>
      <c r="K821" s="316"/>
      <c r="L821" s="316"/>
      <c r="M821" s="316"/>
      <c r="N821" s="317"/>
    </row>
    <row r="822" spans="2:23" ht="12.75" customHeight="1" x14ac:dyDescent="0.25">
      <c r="C822" s="318"/>
      <c r="D822" s="321" t="s">
        <v>30</v>
      </c>
      <c r="E822" s="962" t="str">
        <f>Translations!$B$831</f>
        <v>Energitillförsel till denna delanläggning och relevant emissionsfaktor</v>
      </c>
      <c r="F822" s="962"/>
      <c r="G822" s="962"/>
      <c r="H822" s="962"/>
      <c r="I822" s="962"/>
      <c r="J822" s="962"/>
      <c r="K822" s="962"/>
      <c r="L822" s="962"/>
      <c r="M822" s="962"/>
      <c r="N822" s="963"/>
    </row>
    <row r="823" spans="2:23" ht="5.0999999999999996" customHeight="1" x14ac:dyDescent="0.25">
      <c r="C823" s="318"/>
      <c r="D823" s="319"/>
      <c r="E823" s="964"/>
      <c r="F823" s="965"/>
      <c r="G823" s="965"/>
      <c r="H823" s="965"/>
      <c r="I823" s="965"/>
      <c r="J823" s="965"/>
      <c r="K823" s="965"/>
      <c r="L823" s="965"/>
      <c r="M823" s="965"/>
      <c r="N823" s="966"/>
    </row>
    <row r="824" spans="2:23" ht="12.75" customHeight="1" x14ac:dyDescent="0.25">
      <c r="C824" s="318"/>
      <c r="D824" s="322" t="s">
        <v>31</v>
      </c>
      <c r="E824" s="925" t="str">
        <f>Translations!$B$249</f>
        <v>Information om tillämpad metod</v>
      </c>
      <c r="F824" s="925"/>
      <c r="G824" s="925"/>
      <c r="H824" s="925"/>
      <c r="I824" s="925"/>
      <c r="J824" s="925"/>
      <c r="K824" s="925"/>
      <c r="L824" s="925"/>
      <c r="M824" s="925"/>
      <c r="N824" s="926"/>
    </row>
    <row r="825" spans="2:23" ht="25.5" customHeight="1" x14ac:dyDescent="0.25">
      <c r="B825" s="244"/>
      <c r="C825" s="318"/>
      <c r="D825" s="319"/>
      <c r="E825" s="319"/>
      <c r="F825" s="336"/>
      <c r="G825" s="319"/>
      <c r="H825" s="319"/>
      <c r="I825" s="927" t="str">
        <f>Translations!$B$254</f>
        <v>Datakälla</v>
      </c>
      <c r="J825" s="927"/>
      <c r="K825" s="927" t="str">
        <f>Translations!$B$255</f>
        <v>Andra datakällor 
(i förekommande fall)</v>
      </c>
      <c r="L825" s="927"/>
      <c r="M825" s="927" t="str">
        <f>Translations!$B$255</f>
        <v>Andra datakällor 
(i förekommande fall)</v>
      </c>
      <c r="N825" s="927"/>
    </row>
    <row r="826" spans="2:23" ht="12.75" customHeight="1" x14ac:dyDescent="0.25">
      <c r="B826" s="244"/>
      <c r="C826" s="318"/>
      <c r="D826" s="322"/>
      <c r="E826" s="324" t="s">
        <v>310</v>
      </c>
      <c r="F826" s="929" t="str">
        <f>Translations!$B$833</f>
        <v>Insatsbränsle och insatsmaterial</v>
      </c>
      <c r="G826" s="929"/>
      <c r="H826" s="930"/>
      <c r="I826" s="871"/>
      <c r="J826" s="872"/>
      <c r="K826" s="873"/>
      <c r="L826" s="874"/>
      <c r="M826" s="873"/>
      <c r="N826" s="890"/>
    </row>
    <row r="827" spans="2:23" ht="12.75" customHeight="1" x14ac:dyDescent="0.25">
      <c r="B827" s="244"/>
      <c r="C827" s="318"/>
      <c r="D827" s="322"/>
      <c r="E827" s="324" t="s">
        <v>311</v>
      </c>
      <c r="F827" s="929" t="str">
        <f>Translations!$B$826</f>
        <v>Tillförd el för värmeproduktion</v>
      </c>
      <c r="G827" s="929"/>
      <c r="H827" s="930"/>
      <c r="I827" s="928"/>
      <c r="J827" s="928"/>
      <c r="K827" s="910"/>
      <c r="L827" s="910"/>
      <c r="M827" s="910"/>
      <c r="N827" s="910"/>
    </row>
    <row r="828" spans="2:23" ht="12.75" customHeight="1" x14ac:dyDescent="0.25">
      <c r="B828" s="244"/>
      <c r="C828" s="318"/>
      <c r="D828" s="322"/>
      <c r="E828" s="324" t="s">
        <v>312</v>
      </c>
      <c r="F828" s="929" t="str">
        <f>Translations!$B$353</f>
        <v>Viktad emissionsfaktor</v>
      </c>
      <c r="G828" s="929"/>
      <c r="H828" s="930"/>
      <c r="I828" s="871"/>
      <c r="J828" s="872"/>
      <c r="K828" s="873"/>
      <c r="L828" s="874"/>
      <c r="M828" s="873"/>
      <c r="N828" s="890"/>
    </row>
    <row r="829" spans="2:23" ht="5.0999999999999996" customHeight="1" x14ac:dyDescent="0.25">
      <c r="B829" s="244"/>
      <c r="C829" s="318"/>
      <c r="D829" s="322"/>
      <c r="E829" s="319"/>
      <c r="F829" s="319"/>
      <c r="G829" s="319"/>
      <c r="H829" s="319"/>
      <c r="I829" s="319"/>
      <c r="J829" s="319"/>
      <c r="K829" s="319"/>
      <c r="L829" s="319"/>
      <c r="M829" s="319"/>
      <c r="N829" s="320"/>
    </row>
    <row r="830" spans="2:23" ht="12.75" customHeight="1" x14ac:dyDescent="0.25">
      <c r="B830" s="244"/>
      <c r="C830" s="318"/>
      <c r="D830" s="322"/>
      <c r="E830" s="324" t="s">
        <v>313</v>
      </c>
      <c r="F830" s="923" t="str">
        <f>Translations!$B$257</f>
        <v>Beskrivning av den metod som används</v>
      </c>
      <c r="G830" s="923"/>
      <c r="H830" s="923"/>
      <c r="I830" s="923"/>
      <c r="J830" s="923"/>
      <c r="K830" s="923"/>
      <c r="L830" s="923"/>
      <c r="M830" s="923"/>
      <c r="N830" s="924"/>
    </row>
    <row r="831" spans="2:23" ht="5.0999999999999996" customHeight="1" x14ac:dyDescent="0.25">
      <c r="B831" s="244"/>
      <c r="C831" s="318"/>
      <c r="D831" s="319"/>
      <c r="E831" s="323"/>
      <c r="F831" s="333"/>
      <c r="G831" s="334"/>
      <c r="H831" s="334"/>
      <c r="I831" s="334"/>
      <c r="J831" s="334"/>
      <c r="K831" s="334"/>
      <c r="L831" s="334"/>
      <c r="M831" s="334"/>
      <c r="N831" s="335"/>
    </row>
    <row r="832" spans="2:23" ht="12.75" customHeight="1" x14ac:dyDescent="0.25">
      <c r="B832" s="244"/>
      <c r="C832" s="318"/>
      <c r="D832" s="322"/>
      <c r="E832" s="324"/>
      <c r="F832" s="932" t="str">
        <f>IF(I718&lt;&gt;"",HYPERLINK("#" &amp; Q832,EUConst_MsgDescription),"")</f>
        <v/>
      </c>
      <c r="G832" s="906"/>
      <c r="H832" s="906"/>
      <c r="I832" s="906"/>
      <c r="J832" s="906"/>
      <c r="K832" s="906"/>
      <c r="L832" s="906"/>
      <c r="M832" s="906"/>
      <c r="N832" s="907"/>
      <c r="P832" s="22" t="s">
        <v>175</v>
      </c>
      <c r="Q832" s="371" t="str">
        <f>"#"&amp;ADDRESS(ROW($C$10),COLUMN($C$10))</f>
        <v>#$C$10</v>
      </c>
    </row>
    <row r="833" spans="2:23" ht="5.0999999999999996" customHeight="1" x14ac:dyDescent="0.25">
      <c r="B833" s="244"/>
      <c r="C833" s="318"/>
      <c r="D833" s="322"/>
      <c r="E833" s="325"/>
      <c r="F833" s="933"/>
      <c r="G833" s="933"/>
      <c r="H833" s="933"/>
      <c r="I833" s="933"/>
      <c r="J833" s="933"/>
      <c r="K833" s="933"/>
      <c r="L833" s="933"/>
      <c r="M833" s="933"/>
      <c r="N833" s="934"/>
    </row>
    <row r="834" spans="2:23" ht="50.1" customHeight="1" x14ac:dyDescent="0.25">
      <c r="B834" s="244"/>
      <c r="C834" s="318"/>
      <c r="D834" s="325"/>
      <c r="E834" s="325"/>
      <c r="F834" s="891"/>
      <c r="G834" s="892"/>
      <c r="H834" s="892"/>
      <c r="I834" s="892"/>
      <c r="J834" s="892"/>
      <c r="K834" s="892"/>
      <c r="L834" s="892"/>
      <c r="M834" s="892"/>
      <c r="N834" s="893"/>
    </row>
    <row r="835" spans="2:23" ht="5.0999999999999996" customHeight="1" thickBot="1" x14ac:dyDescent="0.3">
      <c r="B835" s="244"/>
      <c r="C835" s="318"/>
      <c r="D835" s="322"/>
      <c r="E835" s="319"/>
      <c r="F835" s="319"/>
      <c r="G835" s="319"/>
      <c r="H835" s="319"/>
      <c r="I835" s="319"/>
      <c r="J835" s="319"/>
      <c r="K835" s="319"/>
      <c r="L835" s="319"/>
      <c r="M835" s="319"/>
      <c r="N835" s="320"/>
    </row>
    <row r="836" spans="2:23" ht="12.75" customHeight="1" x14ac:dyDescent="0.25">
      <c r="B836" s="244"/>
      <c r="C836" s="318"/>
      <c r="D836" s="322"/>
      <c r="E836" s="324"/>
      <c r="F836" s="935" t="str">
        <f>Translations!$B$210</f>
        <v>Hänvisning till externa filer, i förekommande fall</v>
      </c>
      <c r="G836" s="935"/>
      <c r="H836" s="935"/>
      <c r="I836" s="935"/>
      <c r="J836" s="935"/>
      <c r="K836" s="845"/>
      <c r="L836" s="845"/>
      <c r="M836" s="845"/>
      <c r="N836" s="845"/>
      <c r="W836" s="266" t="s">
        <v>168</v>
      </c>
    </row>
    <row r="837" spans="2:23" ht="5.0999999999999996" customHeight="1" x14ac:dyDescent="0.25">
      <c r="B837" s="244"/>
      <c r="C837" s="318"/>
      <c r="D837" s="322"/>
      <c r="E837" s="319"/>
      <c r="F837" s="319"/>
      <c r="G837" s="319"/>
      <c r="H837" s="319"/>
      <c r="I837" s="319"/>
      <c r="J837" s="319"/>
      <c r="K837" s="319"/>
      <c r="L837" s="319"/>
      <c r="M837" s="319"/>
      <c r="N837" s="320"/>
      <c r="W837" s="253"/>
    </row>
    <row r="838" spans="2:23" ht="12.75" customHeight="1" x14ac:dyDescent="0.25">
      <c r="B838" s="244"/>
      <c r="C838" s="318"/>
      <c r="D838" s="322" t="s">
        <v>32</v>
      </c>
      <c r="E838" s="951" t="str">
        <f>Translations!$B$258</f>
        <v>Har den hierarkiska ordningen följts?</v>
      </c>
      <c r="F838" s="951"/>
      <c r="G838" s="951"/>
      <c r="H838" s="952"/>
      <c r="I838" s="260"/>
      <c r="J838" s="330" t="str">
        <f>Translations!$B$259</f>
        <v>Om inte, varför?</v>
      </c>
      <c r="K838" s="871"/>
      <c r="L838" s="872"/>
      <c r="M838" s="872"/>
      <c r="N838" s="886"/>
      <c r="W838" s="258" t="b">
        <f>AND(I838&lt;&gt;"",I838=TRUE)</f>
        <v>0</v>
      </c>
    </row>
    <row r="839" spans="2:23" ht="5.0999999999999996" customHeight="1" x14ac:dyDescent="0.25">
      <c r="B839" s="244"/>
      <c r="C839" s="318"/>
      <c r="D839" s="319"/>
      <c r="E839" s="552"/>
      <c r="F839" s="552"/>
      <c r="G839" s="552"/>
      <c r="H839" s="552"/>
      <c r="I839" s="552"/>
      <c r="J839" s="552"/>
      <c r="K839" s="552"/>
      <c r="L839" s="552"/>
      <c r="M839" s="552"/>
      <c r="N839" s="553"/>
      <c r="V839" s="254"/>
      <c r="W839" s="253"/>
    </row>
    <row r="840" spans="2:23" ht="12.75" customHeight="1" x14ac:dyDescent="0.25">
      <c r="B840" s="244"/>
      <c r="C840" s="318"/>
      <c r="D840" s="331"/>
      <c r="E840" s="331"/>
      <c r="F840" s="923" t="str">
        <f>Translations!$B$264</f>
        <v>Ytterligare uppgifter om eventuella avvikelser från hierarkin</v>
      </c>
      <c r="G840" s="923"/>
      <c r="H840" s="923"/>
      <c r="I840" s="923"/>
      <c r="J840" s="923"/>
      <c r="K840" s="923"/>
      <c r="L840" s="923"/>
      <c r="M840" s="923"/>
      <c r="N840" s="924"/>
      <c r="V840" s="254"/>
      <c r="W840" s="253"/>
    </row>
    <row r="841" spans="2:23" ht="25.5" customHeight="1" thickBot="1" x14ac:dyDescent="0.3">
      <c r="B841" s="244"/>
      <c r="C841" s="318"/>
      <c r="D841" s="331"/>
      <c r="E841" s="331"/>
      <c r="F841" s="891"/>
      <c r="G841" s="892"/>
      <c r="H841" s="892"/>
      <c r="I841" s="892"/>
      <c r="J841" s="892"/>
      <c r="K841" s="892"/>
      <c r="L841" s="892"/>
      <c r="M841" s="892"/>
      <c r="N841" s="893"/>
      <c r="V841" s="254"/>
      <c r="W841" s="268" t="b">
        <f>W838</f>
        <v>0</v>
      </c>
    </row>
    <row r="842" spans="2:23" ht="5.0999999999999996" customHeight="1" x14ac:dyDescent="0.25">
      <c r="B842" s="244"/>
      <c r="C842" s="318"/>
      <c r="D842" s="322"/>
      <c r="E842" s="319"/>
      <c r="F842" s="319"/>
      <c r="G842" s="319"/>
      <c r="H842" s="319"/>
      <c r="I842" s="319"/>
      <c r="J842" s="319"/>
      <c r="K842" s="319"/>
      <c r="L842" s="319"/>
      <c r="M842" s="319"/>
      <c r="N842" s="320"/>
      <c r="W842" s="254"/>
    </row>
    <row r="843" spans="2:23" ht="5.0999999999999996" customHeight="1" x14ac:dyDescent="0.25">
      <c r="B843" s="244"/>
      <c r="C843" s="315"/>
      <c r="D843" s="328"/>
      <c r="E843" s="316"/>
      <c r="F843" s="316"/>
      <c r="G843" s="316"/>
      <c r="H843" s="316"/>
      <c r="I843" s="316"/>
      <c r="J843" s="316"/>
      <c r="K843" s="316"/>
      <c r="L843" s="316"/>
      <c r="M843" s="316"/>
      <c r="N843" s="317"/>
    </row>
    <row r="844" spans="2:23" ht="12.75" customHeight="1" x14ac:dyDescent="0.25">
      <c r="B844" s="244"/>
      <c r="C844" s="318"/>
      <c r="D844" s="321" t="s">
        <v>330</v>
      </c>
      <c r="E844" s="962" t="str">
        <f>Translations!$B$354</f>
        <v>Import till och export från delanläggningen av mätbar värme</v>
      </c>
      <c r="F844" s="962"/>
      <c r="G844" s="962"/>
      <c r="H844" s="962"/>
      <c r="I844" s="962"/>
      <c r="J844" s="962"/>
      <c r="K844" s="962"/>
      <c r="L844" s="962"/>
      <c r="M844" s="962"/>
      <c r="N844" s="963"/>
      <c r="S844" s="254"/>
      <c r="T844" s="254"/>
    </row>
    <row r="845" spans="2:23" ht="12.75" customHeight="1" x14ac:dyDescent="0.25">
      <c r="B845" s="244"/>
      <c r="C845" s="318"/>
      <c r="D845" s="322" t="s">
        <v>31</v>
      </c>
      <c r="E845" s="925" t="str">
        <f>Translations!$B$357</f>
        <v>Är mätbara värmeflöden relevanta för delanläggningen?</v>
      </c>
      <c r="F845" s="925"/>
      <c r="G845" s="925"/>
      <c r="H845" s="925"/>
      <c r="I845" s="925"/>
      <c r="J845" s="925"/>
      <c r="K845" s="925"/>
      <c r="L845" s="925"/>
      <c r="M845" s="931"/>
      <c r="N845" s="931"/>
    </row>
    <row r="846" spans="2:23" ht="12.75" customHeight="1" x14ac:dyDescent="0.25">
      <c r="B846" s="244"/>
      <c r="C846" s="318"/>
      <c r="D846" s="322"/>
      <c r="E846" s="319"/>
      <c r="F846" s="319"/>
      <c r="G846" s="319"/>
      <c r="H846" s="319"/>
      <c r="I846" s="319"/>
      <c r="J846" s="866" t="str">
        <f>IF(I718="","",IF(AND(M845&lt;&gt;"",M845=FALSE),HYPERLINK(Q846,EUconst_MsgGoOn),""))</f>
        <v/>
      </c>
      <c r="K846" s="867"/>
      <c r="L846" s="867"/>
      <c r="M846" s="867"/>
      <c r="N846" s="868"/>
      <c r="P846" s="22" t="s">
        <v>175</v>
      </c>
      <c r="Q846" s="371" t="str">
        <f>"#"&amp;ADDRESS(ROW(D886),COLUMN(D886))</f>
        <v>#$D$886</v>
      </c>
    </row>
    <row r="847" spans="2:23" ht="5.0999999999999996" customHeight="1" x14ac:dyDescent="0.25">
      <c r="B847" s="244"/>
      <c r="C847" s="318"/>
      <c r="D847" s="322"/>
      <c r="E847" s="322"/>
      <c r="F847" s="322"/>
      <c r="G847" s="322"/>
      <c r="H847" s="322"/>
      <c r="I847" s="322"/>
      <c r="J847" s="322"/>
      <c r="K847" s="322"/>
      <c r="L847" s="322"/>
      <c r="M847" s="322"/>
      <c r="N847" s="329"/>
      <c r="P847" s="22"/>
    </row>
    <row r="848" spans="2:23" ht="12.75" customHeight="1" x14ac:dyDescent="0.25">
      <c r="B848" s="244"/>
      <c r="C848" s="318"/>
      <c r="D848" s="322" t="s">
        <v>32</v>
      </c>
      <c r="E848" s="925" t="str">
        <f>Translations!$B$249</f>
        <v>Information om tillämpad metod</v>
      </c>
      <c r="F848" s="925"/>
      <c r="G848" s="925"/>
      <c r="H848" s="925"/>
      <c r="I848" s="925"/>
      <c r="J848" s="925"/>
      <c r="K848" s="925"/>
      <c r="L848" s="925"/>
      <c r="M848" s="925"/>
      <c r="N848" s="926"/>
    </row>
    <row r="849" spans="1:23" ht="25.5" customHeight="1" thickBot="1" x14ac:dyDescent="0.3">
      <c r="B849" s="244"/>
      <c r="C849" s="318"/>
      <c r="D849" s="319"/>
      <c r="E849" s="319"/>
      <c r="F849" s="319"/>
      <c r="G849" s="319"/>
      <c r="H849" s="319"/>
      <c r="I849" s="927" t="str">
        <f>Translations!$B$254</f>
        <v>Datakälla</v>
      </c>
      <c r="J849" s="927"/>
      <c r="K849" s="927" t="str">
        <f>Translations!$B$255</f>
        <v>Andra datakällor 
(i förekommande fall)</v>
      </c>
      <c r="L849" s="927"/>
      <c r="M849" s="927" t="str">
        <f>Translations!$B$255</f>
        <v>Andra datakällor 
(i förekommande fall)</v>
      </c>
      <c r="N849" s="927"/>
      <c r="W849" s="245" t="s">
        <v>168</v>
      </c>
    </row>
    <row r="850" spans="1:23" ht="12.75" customHeight="1" x14ac:dyDescent="0.25">
      <c r="B850" s="244"/>
      <c r="C850" s="318"/>
      <c r="D850" s="322"/>
      <c r="E850" s="324" t="s">
        <v>310</v>
      </c>
      <c r="F850" s="912" t="str">
        <f>Translations!$B$359</f>
        <v>Importerad mätbar värme</v>
      </c>
      <c r="G850" s="912"/>
      <c r="H850" s="913"/>
      <c r="I850" s="903"/>
      <c r="J850" s="904"/>
      <c r="K850" s="898"/>
      <c r="L850" s="902"/>
      <c r="M850" s="898"/>
      <c r="N850" s="899"/>
      <c r="W850" s="251" t="b">
        <f>AND(M845&lt;&gt;"",M845=FALSE)</f>
        <v>0</v>
      </c>
    </row>
    <row r="851" spans="1:23" ht="12.75" customHeight="1" x14ac:dyDescent="0.25">
      <c r="B851" s="244"/>
      <c r="C851" s="318"/>
      <c r="D851" s="322"/>
      <c r="E851" s="324" t="s">
        <v>311</v>
      </c>
      <c r="F851" s="914" t="str">
        <f>Translations!$B$360</f>
        <v>Mätbar värme från massa</v>
      </c>
      <c r="G851" s="914"/>
      <c r="H851" s="915"/>
      <c r="I851" s="916"/>
      <c r="J851" s="917"/>
      <c r="K851" s="918"/>
      <c r="L851" s="919"/>
      <c r="M851" s="918"/>
      <c r="N851" s="920"/>
      <c r="W851" s="252" t="b">
        <f>W850</f>
        <v>0</v>
      </c>
    </row>
    <row r="852" spans="1:23" ht="12.75" customHeight="1" x14ac:dyDescent="0.25">
      <c r="B852" s="244"/>
      <c r="C852" s="318"/>
      <c r="D852" s="322"/>
      <c r="E852" s="324" t="s">
        <v>312</v>
      </c>
      <c r="F852" s="914" t="str">
        <f>Translations!$B$361</f>
        <v>Mätbar värme från salpetersyra</v>
      </c>
      <c r="G852" s="914"/>
      <c r="H852" s="915"/>
      <c r="I852" s="916"/>
      <c r="J852" s="917"/>
      <c r="K852" s="918"/>
      <c r="L852" s="919"/>
      <c r="M852" s="918"/>
      <c r="N852" s="920"/>
      <c r="W852" s="252" t="b">
        <f>W851</f>
        <v>0</v>
      </c>
    </row>
    <row r="853" spans="1:23" ht="12.75" customHeight="1" x14ac:dyDescent="0.25">
      <c r="B853" s="244"/>
      <c r="C853" s="318"/>
      <c r="D853" s="322"/>
      <c r="E853" s="324" t="s">
        <v>313</v>
      </c>
      <c r="F853" s="921" t="str">
        <f>Translations!$B$362</f>
        <v>Exporterad mätbar värme</v>
      </c>
      <c r="G853" s="921"/>
      <c r="H853" s="922"/>
      <c r="I853" s="879"/>
      <c r="J853" s="880"/>
      <c r="K853" s="881"/>
      <c r="L853" s="882"/>
      <c r="M853" s="881"/>
      <c r="N853" s="883"/>
      <c r="W853" s="252" t="b">
        <f>W852</f>
        <v>0</v>
      </c>
    </row>
    <row r="854" spans="1:23" ht="12.75" customHeight="1" x14ac:dyDescent="0.25">
      <c r="B854" s="244"/>
      <c r="C854" s="318"/>
      <c r="D854" s="322"/>
      <c r="E854" s="324" t="s">
        <v>314</v>
      </c>
      <c r="F854" s="929" t="str">
        <f>Translations!$B$274</f>
        <v>Mätbara nettovärmeflöden</v>
      </c>
      <c r="G854" s="929"/>
      <c r="H854" s="930"/>
      <c r="I854" s="871"/>
      <c r="J854" s="872"/>
      <c r="K854" s="873"/>
      <c r="L854" s="874"/>
      <c r="M854" s="873"/>
      <c r="N854" s="890"/>
      <c r="W854" s="252" t="b">
        <f>W853</f>
        <v>0</v>
      </c>
    </row>
    <row r="855" spans="1:23" ht="5.0999999999999996" customHeight="1" x14ac:dyDescent="0.25">
      <c r="B855" s="244"/>
      <c r="C855" s="318"/>
      <c r="D855" s="322"/>
      <c r="E855" s="319"/>
      <c r="F855" s="319"/>
      <c r="G855" s="319"/>
      <c r="H855" s="319"/>
      <c r="I855" s="319"/>
      <c r="J855" s="319"/>
      <c r="K855" s="319"/>
      <c r="L855" s="319"/>
      <c r="M855" s="319"/>
      <c r="N855" s="320"/>
      <c r="W855" s="253"/>
    </row>
    <row r="856" spans="1:23" ht="12.75" customHeight="1" x14ac:dyDescent="0.25">
      <c r="B856" s="244"/>
      <c r="C856" s="318"/>
      <c r="D856" s="322"/>
      <c r="E856" s="324" t="s">
        <v>314</v>
      </c>
      <c r="F856" s="923" t="str">
        <f>Translations!$B$257</f>
        <v>Beskrivning av den metod som används</v>
      </c>
      <c r="G856" s="923"/>
      <c r="H856" s="923"/>
      <c r="I856" s="923"/>
      <c r="J856" s="923"/>
      <c r="K856" s="923"/>
      <c r="L856" s="923"/>
      <c r="M856" s="923"/>
      <c r="N856" s="924"/>
      <c r="W856" s="253"/>
    </row>
    <row r="857" spans="1:23" ht="5.0999999999999996" customHeight="1" x14ac:dyDescent="0.25">
      <c r="B857" s="244"/>
      <c r="C857" s="318"/>
      <c r="D857" s="319"/>
      <c r="E857" s="323"/>
      <c r="F857" s="213"/>
      <c r="G857" s="556"/>
      <c r="H857" s="556"/>
      <c r="I857" s="556"/>
      <c r="J857" s="556"/>
      <c r="K857" s="556"/>
      <c r="L857" s="556"/>
      <c r="M857" s="556"/>
      <c r="N857" s="557"/>
      <c r="W857" s="253"/>
    </row>
    <row r="858" spans="1:23" ht="12.75" customHeight="1" x14ac:dyDescent="0.25">
      <c r="B858" s="244"/>
      <c r="C858" s="318"/>
      <c r="D858" s="322"/>
      <c r="E858" s="324"/>
      <c r="F858" s="932" t="str">
        <f>IF(I718&lt;&gt;"",HYPERLINK("#" &amp; Q858,EUConst_MsgDescription),"")</f>
        <v/>
      </c>
      <c r="G858" s="906"/>
      <c r="H858" s="906"/>
      <c r="I858" s="906"/>
      <c r="J858" s="906"/>
      <c r="K858" s="906"/>
      <c r="L858" s="906"/>
      <c r="M858" s="906"/>
      <c r="N858" s="907"/>
      <c r="P858" s="22" t="s">
        <v>175</v>
      </c>
      <c r="Q858" s="371" t="str">
        <f>"#"&amp;ADDRESS(ROW($C$10),COLUMN($C$10))</f>
        <v>#$C$10</v>
      </c>
      <c r="W858" s="253"/>
    </row>
    <row r="859" spans="1:23" ht="5.0999999999999996" customHeight="1" x14ac:dyDescent="0.25">
      <c r="C859" s="318"/>
      <c r="D859" s="322"/>
      <c r="E859" s="325"/>
      <c r="F859" s="933"/>
      <c r="G859" s="933"/>
      <c r="H859" s="933"/>
      <c r="I859" s="933"/>
      <c r="J859" s="933"/>
      <c r="K859" s="933"/>
      <c r="L859" s="933"/>
      <c r="M859" s="933"/>
      <c r="N859" s="934"/>
      <c r="W859" s="253"/>
    </row>
    <row r="860" spans="1:23" s="249" customFormat="1" ht="50.1" customHeight="1" x14ac:dyDescent="0.25">
      <c r="A860" s="254"/>
      <c r="B860" s="12"/>
      <c r="C860" s="318"/>
      <c r="D860" s="325"/>
      <c r="E860" s="325"/>
      <c r="F860" s="891"/>
      <c r="G860" s="892"/>
      <c r="H860" s="892"/>
      <c r="I860" s="892"/>
      <c r="J860" s="892"/>
      <c r="K860" s="892"/>
      <c r="L860" s="892"/>
      <c r="M860" s="892"/>
      <c r="N860" s="893"/>
      <c r="O860" s="36"/>
      <c r="P860" s="254"/>
      <c r="Q860" s="254"/>
      <c r="R860" s="254"/>
      <c r="S860" s="245"/>
      <c r="T860" s="245"/>
      <c r="U860" s="254"/>
      <c r="V860" s="254"/>
      <c r="W860" s="255" t="b">
        <f>W854</f>
        <v>0</v>
      </c>
    </row>
    <row r="861" spans="1:23" ht="5.0999999999999996" customHeight="1" x14ac:dyDescent="0.25">
      <c r="C861" s="318"/>
      <c r="D861" s="322"/>
      <c r="E861" s="319"/>
      <c r="F861" s="319"/>
      <c r="G861" s="319"/>
      <c r="H861" s="319"/>
      <c r="I861" s="319"/>
      <c r="J861" s="319"/>
      <c r="K861" s="319"/>
      <c r="L861" s="319"/>
      <c r="M861" s="319"/>
      <c r="N861" s="320"/>
      <c r="W861" s="253"/>
    </row>
    <row r="862" spans="1:23" ht="12.75" customHeight="1" x14ac:dyDescent="0.25">
      <c r="C862" s="318"/>
      <c r="D862" s="322"/>
      <c r="E862" s="324"/>
      <c r="F862" s="935" t="str">
        <f>Translations!$B$210</f>
        <v>Hänvisning till externa filer, i förekommande fall</v>
      </c>
      <c r="G862" s="935"/>
      <c r="H862" s="935"/>
      <c r="I862" s="935"/>
      <c r="J862" s="935"/>
      <c r="K862" s="845"/>
      <c r="L862" s="845"/>
      <c r="M862" s="845"/>
      <c r="N862" s="845"/>
      <c r="W862" s="255" t="b">
        <f>W860</f>
        <v>0</v>
      </c>
    </row>
    <row r="863" spans="1:23" ht="5.0999999999999996" customHeight="1" x14ac:dyDescent="0.25">
      <c r="C863" s="318"/>
      <c r="D863" s="322"/>
      <c r="E863" s="319"/>
      <c r="F863" s="319"/>
      <c r="G863" s="319"/>
      <c r="H863" s="319"/>
      <c r="I863" s="319"/>
      <c r="J863" s="319"/>
      <c r="K863" s="319"/>
      <c r="L863" s="319"/>
      <c r="M863" s="319"/>
      <c r="N863" s="320"/>
      <c r="V863" s="254"/>
      <c r="W863" s="253"/>
    </row>
    <row r="864" spans="1:23" ht="12.75" customHeight="1" x14ac:dyDescent="0.25">
      <c r="C864" s="318"/>
      <c r="D864" s="322" t="s">
        <v>33</v>
      </c>
      <c r="E864" s="951" t="str">
        <f>Translations!$B$258</f>
        <v>Har den hierarkiska ordningen följts?</v>
      </c>
      <c r="F864" s="951"/>
      <c r="G864" s="951"/>
      <c r="H864" s="952"/>
      <c r="I864" s="260"/>
      <c r="J864" s="330" t="str">
        <f>Translations!$B$259</f>
        <v>Om inte, varför?</v>
      </c>
      <c r="K864" s="871"/>
      <c r="L864" s="872"/>
      <c r="M864" s="872"/>
      <c r="N864" s="886"/>
      <c r="V864" s="257" t="b">
        <f>W862</f>
        <v>0</v>
      </c>
      <c r="W864" s="258" t="b">
        <f>OR(W860,AND(I864&lt;&gt;"",I864=TRUE))</f>
        <v>0</v>
      </c>
    </row>
    <row r="865" spans="1:23" ht="5.0999999999999996" customHeight="1" x14ac:dyDescent="0.25">
      <c r="C865" s="318"/>
      <c r="D865" s="319"/>
      <c r="E865" s="552"/>
      <c r="F865" s="552"/>
      <c r="G865" s="552"/>
      <c r="H865" s="552"/>
      <c r="I865" s="552"/>
      <c r="J865" s="552"/>
      <c r="K865" s="552"/>
      <c r="L865" s="552"/>
      <c r="M865" s="552"/>
      <c r="N865" s="553"/>
      <c r="V865" s="254"/>
      <c r="W865" s="253"/>
    </row>
    <row r="866" spans="1:23" ht="12.75" customHeight="1" x14ac:dyDescent="0.25">
      <c r="C866" s="318"/>
      <c r="D866" s="331"/>
      <c r="E866" s="331"/>
      <c r="F866" s="923" t="str">
        <f>Translations!$B$264</f>
        <v>Ytterligare uppgifter om eventuella avvikelser från hierarkin</v>
      </c>
      <c r="G866" s="923"/>
      <c r="H866" s="923"/>
      <c r="I866" s="923"/>
      <c r="J866" s="923"/>
      <c r="K866" s="923"/>
      <c r="L866" s="923"/>
      <c r="M866" s="923"/>
      <c r="N866" s="924"/>
      <c r="V866" s="254"/>
      <c r="W866" s="253"/>
    </row>
    <row r="867" spans="1:23" ht="25.5" customHeight="1" x14ac:dyDescent="0.25">
      <c r="C867" s="318"/>
      <c r="D867" s="331"/>
      <c r="E867" s="331"/>
      <c r="F867" s="891"/>
      <c r="G867" s="892"/>
      <c r="H867" s="892"/>
      <c r="I867" s="892"/>
      <c r="J867" s="892"/>
      <c r="K867" s="892"/>
      <c r="L867" s="892"/>
      <c r="M867" s="892"/>
      <c r="N867" s="893"/>
      <c r="V867" s="254"/>
      <c r="W867" s="255" t="b">
        <f>W864</f>
        <v>0</v>
      </c>
    </row>
    <row r="868" spans="1:23" ht="5.0999999999999996" customHeight="1" x14ac:dyDescent="0.25">
      <c r="C868" s="318"/>
      <c r="D868" s="319"/>
      <c r="E868" s="552"/>
      <c r="F868" s="552"/>
      <c r="G868" s="552"/>
      <c r="H868" s="552"/>
      <c r="I868" s="552"/>
      <c r="J868" s="552"/>
      <c r="K868" s="552"/>
      <c r="L868" s="552"/>
      <c r="M868" s="552"/>
      <c r="N868" s="553"/>
      <c r="V868" s="254"/>
      <c r="W868" s="253"/>
    </row>
    <row r="869" spans="1:23" ht="12.75" customHeight="1" x14ac:dyDescent="0.25">
      <c r="C869" s="318"/>
      <c r="D869" s="322" t="s">
        <v>34</v>
      </c>
      <c r="E869" s="925" t="str">
        <f>Translations!$B$363</f>
        <v>Beskrivning av den metod som används för att fastställa relevanta tillskrivningsbara utsläppsfaktorer enligt avsnitt 10.1.2 och 10.1.3 i bilaga VII till FAR.</v>
      </c>
      <c r="F869" s="925"/>
      <c r="G869" s="925"/>
      <c r="H869" s="925"/>
      <c r="I869" s="925"/>
      <c r="J869" s="925"/>
      <c r="K869" s="925"/>
      <c r="L869" s="925"/>
      <c r="M869" s="925"/>
      <c r="N869" s="926"/>
      <c r="V869" s="254"/>
      <c r="W869" s="253"/>
    </row>
    <row r="870" spans="1:23" ht="5.0999999999999996" customHeight="1" x14ac:dyDescent="0.25">
      <c r="C870" s="318"/>
      <c r="D870" s="319"/>
      <c r="E870" s="323"/>
      <c r="F870" s="213"/>
      <c r="G870" s="556"/>
      <c r="H870" s="556"/>
      <c r="I870" s="556"/>
      <c r="J870" s="556"/>
      <c r="K870" s="556"/>
      <c r="L870" s="556"/>
      <c r="M870" s="556"/>
      <c r="N870" s="557"/>
      <c r="W870" s="253"/>
    </row>
    <row r="871" spans="1:23" ht="12.75" customHeight="1" x14ac:dyDescent="0.25">
      <c r="C871" s="318"/>
      <c r="D871" s="322"/>
      <c r="E871" s="324"/>
      <c r="F871" s="932" t="str">
        <f>IF(I718&lt;&gt;"",HYPERLINK("#" &amp; Q871,EUConst_MsgDescription),"")</f>
        <v/>
      </c>
      <c r="G871" s="906"/>
      <c r="H871" s="906"/>
      <c r="I871" s="906"/>
      <c r="J871" s="906"/>
      <c r="K871" s="906"/>
      <c r="L871" s="906"/>
      <c r="M871" s="906"/>
      <c r="N871" s="907"/>
      <c r="P871" s="22" t="s">
        <v>175</v>
      </c>
      <c r="Q871" s="371" t="str">
        <f>"#"&amp;ADDRESS(ROW($C$10),COLUMN($C$10))</f>
        <v>#$C$10</v>
      </c>
      <c r="W871" s="253"/>
    </row>
    <row r="872" spans="1:23" ht="5.0999999999999996" customHeight="1" x14ac:dyDescent="0.25">
      <c r="C872" s="318"/>
      <c r="D872" s="322"/>
      <c r="E872" s="325"/>
      <c r="F872" s="933"/>
      <c r="G872" s="933"/>
      <c r="H872" s="933"/>
      <c r="I872" s="933"/>
      <c r="J872" s="933"/>
      <c r="K872" s="933"/>
      <c r="L872" s="933"/>
      <c r="M872" s="933"/>
      <c r="N872" s="934"/>
      <c r="W872" s="253"/>
    </row>
    <row r="873" spans="1:23" s="249" customFormat="1" ht="50.1" customHeight="1" x14ac:dyDescent="0.25">
      <c r="A873" s="254"/>
      <c r="B873" s="12"/>
      <c r="C873" s="318"/>
      <c r="D873" s="331"/>
      <c r="E873" s="332"/>
      <c r="F873" s="891"/>
      <c r="G873" s="892"/>
      <c r="H873" s="892"/>
      <c r="I873" s="892"/>
      <c r="J873" s="892"/>
      <c r="K873" s="892"/>
      <c r="L873" s="892"/>
      <c r="M873" s="892"/>
      <c r="N873" s="893"/>
      <c r="O873" s="36"/>
      <c r="P873" s="269"/>
      <c r="Q873" s="245"/>
      <c r="R873" s="254"/>
      <c r="S873" s="245"/>
      <c r="T873" s="245"/>
      <c r="U873" s="254"/>
      <c r="V873" s="254"/>
      <c r="W873" s="255" t="b">
        <f>W862</f>
        <v>0</v>
      </c>
    </row>
    <row r="874" spans="1:23" ht="5.0999999999999996" customHeight="1" x14ac:dyDescent="0.25">
      <c r="C874" s="318"/>
      <c r="D874" s="322"/>
      <c r="E874" s="319"/>
      <c r="F874" s="319"/>
      <c r="G874" s="319"/>
      <c r="H874" s="319"/>
      <c r="I874" s="319"/>
      <c r="J874" s="319"/>
      <c r="K874" s="319"/>
      <c r="L874" s="319"/>
      <c r="M874" s="319"/>
      <c r="N874" s="320"/>
      <c r="W874" s="253"/>
    </row>
    <row r="875" spans="1:23" ht="12.75" customHeight="1" x14ac:dyDescent="0.25">
      <c r="C875" s="318"/>
      <c r="D875" s="322"/>
      <c r="E875" s="324"/>
      <c r="F875" s="935" t="str">
        <f>Translations!$B$210</f>
        <v>Hänvisning till externa filer, i förekommande fall</v>
      </c>
      <c r="G875" s="935"/>
      <c r="H875" s="935"/>
      <c r="I875" s="935"/>
      <c r="J875" s="935"/>
      <c r="K875" s="845"/>
      <c r="L875" s="845"/>
      <c r="M875" s="845"/>
      <c r="N875" s="845"/>
      <c r="W875" s="255" t="b">
        <f>W873</f>
        <v>0</v>
      </c>
    </row>
    <row r="876" spans="1:23" ht="5.0999999999999996" customHeight="1" x14ac:dyDescent="0.25">
      <c r="C876" s="318"/>
      <c r="D876" s="319"/>
      <c r="E876" s="552"/>
      <c r="F876" s="552"/>
      <c r="G876" s="552"/>
      <c r="H876" s="552"/>
      <c r="I876" s="552"/>
      <c r="J876" s="552"/>
      <c r="K876" s="552"/>
      <c r="L876" s="552"/>
      <c r="M876" s="552"/>
      <c r="N876" s="553"/>
      <c r="R876" s="254"/>
      <c r="V876" s="254"/>
      <c r="W876" s="253"/>
    </row>
    <row r="877" spans="1:23" ht="12.75" customHeight="1" x14ac:dyDescent="0.25">
      <c r="C877" s="318"/>
      <c r="D877" s="322" t="s">
        <v>35</v>
      </c>
      <c r="E877" s="925" t="str">
        <f>Translations!$B$366</f>
        <v>Är mätbara värmeflöden som importeras från delanläggningar som producerar massa relevanta?</v>
      </c>
      <c r="F877" s="925"/>
      <c r="G877" s="925"/>
      <c r="H877" s="925"/>
      <c r="I877" s="925"/>
      <c r="J877" s="925"/>
      <c r="K877" s="925"/>
      <c r="L877" s="925"/>
      <c r="M877" s="931"/>
      <c r="N877" s="931"/>
      <c r="R877" s="254"/>
      <c r="V877" s="254"/>
      <c r="W877" s="255" t="b">
        <f>W875</f>
        <v>0</v>
      </c>
    </row>
    <row r="878" spans="1:23" ht="5.0999999999999996" customHeight="1" x14ac:dyDescent="0.25">
      <c r="C878" s="318"/>
      <c r="D878" s="319"/>
      <c r="E878" s="552"/>
      <c r="F878" s="552"/>
      <c r="G878" s="552"/>
      <c r="H878" s="552"/>
      <c r="I878" s="552"/>
      <c r="J878" s="552"/>
      <c r="K878" s="552"/>
      <c r="L878" s="552"/>
      <c r="M878" s="552"/>
      <c r="N878" s="553"/>
      <c r="R878" s="254"/>
      <c r="V878" s="254"/>
      <c r="W878" s="253"/>
    </row>
    <row r="879" spans="1:23" ht="12.75" customHeight="1" x14ac:dyDescent="0.25">
      <c r="C879" s="318"/>
      <c r="D879" s="319"/>
      <c r="E879" s="319"/>
      <c r="F879" s="923" t="str">
        <f>Translations!$B$257</f>
        <v>Beskrivning av den metod som används</v>
      </c>
      <c r="G879" s="923"/>
      <c r="H879" s="923"/>
      <c r="I879" s="923"/>
      <c r="J879" s="923"/>
      <c r="K879" s="923"/>
      <c r="L879" s="923"/>
      <c r="M879" s="923"/>
      <c r="N879" s="924"/>
      <c r="R879" s="254"/>
      <c r="V879" s="254"/>
      <c r="W879" s="253"/>
    </row>
    <row r="880" spans="1:23" ht="5.0999999999999996" customHeight="1" x14ac:dyDescent="0.25">
      <c r="C880" s="318"/>
      <c r="D880" s="319"/>
      <c r="E880" s="552"/>
      <c r="F880" s="552"/>
      <c r="G880" s="552"/>
      <c r="H880" s="552"/>
      <c r="I880" s="552"/>
      <c r="J880" s="552"/>
      <c r="K880" s="552"/>
      <c r="L880" s="552"/>
      <c r="M880" s="552"/>
      <c r="N880" s="553"/>
      <c r="R880" s="254"/>
      <c r="V880" s="254"/>
      <c r="W880" s="253"/>
    </row>
    <row r="881" spans="2:23" ht="12.75" customHeight="1" x14ac:dyDescent="0.25">
      <c r="C881" s="318"/>
      <c r="D881" s="322"/>
      <c r="E881" s="324"/>
      <c r="F881" s="932" t="str">
        <f>IF(I718&lt;&gt;"",HYPERLINK("#" &amp; Q881,EUConst_MsgDescription),"")</f>
        <v/>
      </c>
      <c r="G881" s="906"/>
      <c r="H881" s="906"/>
      <c r="I881" s="906"/>
      <c r="J881" s="906"/>
      <c r="K881" s="906"/>
      <c r="L881" s="906"/>
      <c r="M881" s="906"/>
      <c r="N881" s="907"/>
      <c r="P881" s="22" t="s">
        <v>175</v>
      </c>
      <c r="Q881" s="371" t="str">
        <f>"#"&amp;ADDRESS(ROW($C$10),COLUMN($C$10))</f>
        <v>#$C$10</v>
      </c>
      <c r="W881" s="253"/>
    </row>
    <row r="882" spans="2:23" ht="5.0999999999999996" customHeight="1" x14ac:dyDescent="0.25">
      <c r="C882" s="318"/>
      <c r="D882" s="322"/>
      <c r="E882" s="325"/>
      <c r="F882" s="933"/>
      <c r="G882" s="933"/>
      <c r="H882" s="933"/>
      <c r="I882" s="933"/>
      <c r="J882" s="933"/>
      <c r="K882" s="933"/>
      <c r="L882" s="933"/>
      <c r="M882" s="933"/>
      <c r="N882" s="934"/>
      <c r="W882" s="253"/>
    </row>
    <row r="883" spans="2:23" ht="50.1" customHeight="1" thickBot="1" x14ac:dyDescent="0.3">
      <c r="C883" s="318"/>
      <c r="D883" s="319"/>
      <c r="E883" s="319"/>
      <c r="F883" s="891"/>
      <c r="G883" s="892"/>
      <c r="H883" s="892"/>
      <c r="I883" s="892"/>
      <c r="J883" s="892"/>
      <c r="K883" s="892"/>
      <c r="L883" s="892"/>
      <c r="M883" s="892"/>
      <c r="N883" s="893"/>
      <c r="R883" s="254"/>
      <c r="V883" s="254"/>
      <c r="W883" s="270" t="b">
        <f>OR(W877,AND(M877&lt;&gt;"",M877=FALSE))</f>
        <v>0</v>
      </c>
    </row>
    <row r="884" spans="2:23" ht="5.0999999999999996" customHeight="1" x14ac:dyDescent="0.25">
      <c r="C884" s="318"/>
      <c r="D884" s="322"/>
      <c r="E884" s="319"/>
      <c r="F884" s="319"/>
      <c r="G884" s="319"/>
      <c r="H884" s="319"/>
      <c r="I884" s="319"/>
      <c r="J884" s="319"/>
      <c r="K884" s="319"/>
      <c r="L884" s="319"/>
      <c r="M884" s="319"/>
      <c r="N884" s="320"/>
    </row>
    <row r="885" spans="2:23" ht="5.0999999999999996" customHeight="1" x14ac:dyDescent="0.25">
      <c r="B885" s="244"/>
      <c r="C885" s="315"/>
      <c r="D885" s="328"/>
      <c r="E885" s="316"/>
      <c r="F885" s="316"/>
      <c r="G885" s="316"/>
      <c r="H885" s="316"/>
      <c r="I885" s="316"/>
      <c r="J885" s="316"/>
      <c r="K885" s="316"/>
      <c r="L885" s="316"/>
      <c r="M885" s="316"/>
      <c r="N885" s="317"/>
    </row>
    <row r="886" spans="2:23" ht="12.75" customHeight="1" x14ac:dyDescent="0.25">
      <c r="B886" s="244"/>
      <c r="C886" s="318"/>
      <c r="D886" s="321" t="s">
        <v>331</v>
      </c>
      <c r="E886" s="962" t="str">
        <f>Translations!$B$367</f>
        <v>Delanläggningens restgasbalans</v>
      </c>
      <c r="F886" s="962"/>
      <c r="G886" s="962"/>
      <c r="H886" s="962"/>
      <c r="I886" s="962"/>
      <c r="J886" s="962"/>
      <c r="K886" s="962"/>
      <c r="L886" s="962"/>
      <c r="M886" s="962"/>
      <c r="N886" s="963"/>
    </row>
    <row r="887" spans="2:23" ht="12.75" customHeight="1" x14ac:dyDescent="0.25">
      <c r="B887" s="244"/>
      <c r="C887" s="318"/>
      <c r="D887" s="322" t="s">
        <v>31</v>
      </c>
      <c r="E887" s="925" t="str">
        <f>Translations!$B$370</f>
        <v>Är restgaser relevanta för delanläggningen?</v>
      </c>
      <c r="F887" s="925"/>
      <c r="G887" s="925"/>
      <c r="H887" s="925"/>
      <c r="I887" s="925"/>
      <c r="J887" s="925"/>
      <c r="K887" s="925"/>
      <c r="L887" s="925"/>
      <c r="M887" s="931"/>
      <c r="N887" s="931"/>
    </row>
    <row r="888" spans="2:23" ht="12.75" customHeight="1" x14ac:dyDescent="0.25">
      <c r="B888" s="244"/>
      <c r="C888" s="318"/>
      <c r="D888" s="322"/>
      <c r="E888" s="319"/>
      <c r="F888" s="319"/>
      <c r="G888" s="319"/>
      <c r="H888" s="319"/>
      <c r="I888" s="319"/>
      <c r="J888" s="866" t="str">
        <f>IF(I718="","",IF(AND(M887&lt;&gt;"",M887=FALSE),HYPERLINK(Q888,EUconst_MsgGoOn),""))</f>
        <v/>
      </c>
      <c r="K888" s="867"/>
      <c r="L888" s="867"/>
      <c r="M888" s="867"/>
      <c r="N888" s="868"/>
      <c r="P888" s="22" t="s">
        <v>175</v>
      </c>
      <c r="Q888" s="371" t="str">
        <f>"#JUMP_F"&amp;P718+1</f>
        <v>#JUMP_F2</v>
      </c>
    </row>
    <row r="889" spans="2:23" ht="5.0999999999999996" customHeight="1" x14ac:dyDescent="0.25">
      <c r="B889" s="244"/>
      <c r="C889" s="318"/>
      <c r="D889" s="322"/>
      <c r="E889" s="319"/>
      <c r="F889" s="319"/>
      <c r="G889" s="319"/>
      <c r="H889" s="319"/>
      <c r="I889" s="319"/>
      <c r="J889" s="319"/>
      <c r="K889" s="319"/>
      <c r="L889" s="319"/>
      <c r="M889" s="319"/>
      <c r="N889" s="320"/>
    </row>
    <row r="890" spans="2:23" ht="12.75" customHeight="1" x14ac:dyDescent="0.25">
      <c r="B890" s="244"/>
      <c r="C890" s="318"/>
      <c r="D890" s="322" t="s">
        <v>32</v>
      </c>
      <c r="E890" s="925" t="str">
        <f>Translations!$B$249</f>
        <v>Information om tillämpad metod</v>
      </c>
      <c r="F890" s="925"/>
      <c r="G890" s="925"/>
      <c r="H890" s="925"/>
      <c r="I890" s="925"/>
      <c r="J890" s="925"/>
      <c r="K890" s="925"/>
      <c r="L890" s="925"/>
      <c r="M890" s="925"/>
      <c r="N890" s="926"/>
    </row>
    <row r="891" spans="2:23" ht="25.5" customHeight="1" thickBot="1" x14ac:dyDescent="0.3">
      <c r="B891" s="244"/>
      <c r="C891" s="318"/>
      <c r="D891" s="319"/>
      <c r="E891" s="319"/>
      <c r="F891" s="336"/>
      <c r="G891" s="319"/>
      <c r="H891" s="319"/>
      <c r="I891" s="927" t="str">
        <f>Translations!$B$254</f>
        <v>Datakälla</v>
      </c>
      <c r="J891" s="927"/>
      <c r="K891" s="927" t="str">
        <f>Translations!$B$255</f>
        <v>Andra datakällor 
(i förekommande fall)</v>
      </c>
      <c r="L891" s="927"/>
      <c r="M891" s="927" t="str">
        <f>Translations!$B$255</f>
        <v>Andra datakällor 
(i förekommande fall)</v>
      </c>
      <c r="N891" s="927"/>
      <c r="W891" s="245" t="s">
        <v>168</v>
      </c>
    </row>
    <row r="892" spans="2:23" ht="12.75" customHeight="1" x14ac:dyDescent="0.25">
      <c r="B892" s="244"/>
      <c r="C892" s="318"/>
      <c r="D892" s="322"/>
      <c r="E892" s="324" t="s">
        <v>310</v>
      </c>
      <c r="F892" s="912" t="str">
        <f>Translations!$B$374</f>
        <v>Producerade restgaser</v>
      </c>
      <c r="G892" s="912"/>
      <c r="H892" s="913"/>
      <c r="I892" s="903"/>
      <c r="J892" s="904"/>
      <c r="K892" s="898"/>
      <c r="L892" s="902"/>
      <c r="M892" s="898"/>
      <c r="N892" s="899"/>
      <c r="W892" s="251" t="b">
        <f>AND(M887&lt;&gt;"",M887=FALSE)</f>
        <v>0</v>
      </c>
    </row>
    <row r="893" spans="2:23" ht="12.75" customHeight="1" x14ac:dyDescent="0.25">
      <c r="B893" s="244"/>
      <c r="C893" s="318"/>
      <c r="D893" s="322"/>
      <c r="E893" s="324" t="s">
        <v>311</v>
      </c>
      <c r="F893" s="914" t="str">
        <f>Translations!$B$256</f>
        <v>Energiinnehåll</v>
      </c>
      <c r="G893" s="914"/>
      <c r="H893" s="915"/>
      <c r="I893" s="916"/>
      <c r="J893" s="917"/>
      <c r="K893" s="918"/>
      <c r="L893" s="919"/>
      <c r="M893" s="918"/>
      <c r="N893" s="920"/>
      <c r="W893" s="252" t="b">
        <f>W892</f>
        <v>0</v>
      </c>
    </row>
    <row r="894" spans="2:23" ht="12.75" customHeight="1" x14ac:dyDescent="0.25">
      <c r="B894" s="244"/>
      <c r="C894" s="318"/>
      <c r="D894" s="322"/>
      <c r="E894" s="324" t="s">
        <v>312</v>
      </c>
      <c r="F894" s="921" t="str">
        <f>Translations!$B$375</f>
        <v>Emissionsfaktor</v>
      </c>
      <c r="G894" s="921"/>
      <c r="H894" s="922"/>
      <c r="I894" s="879"/>
      <c r="J894" s="880"/>
      <c r="K894" s="881"/>
      <c r="L894" s="882"/>
      <c r="M894" s="881"/>
      <c r="N894" s="883"/>
      <c r="W894" s="252" t="b">
        <f>W893</f>
        <v>0</v>
      </c>
    </row>
    <row r="895" spans="2:23" ht="12.75" customHeight="1" x14ac:dyDescent="0.25">
      <c r="B895" s="244"/>
      <c r="C895" s="318"/>
      <c r="D895" s="322"/>
      <c r="E895" s="324" t="s">
        <v>313</v>
      </c>
      <c r="F895" s="912" t="str">
        <f>Translations!$B$376</f>
        <v>Förbrukade restgaser</v>
      </c>
      <c r="G895" s="912"/>
      <c r="H895" s="913"/>
      <c r="I895" s="903"/>
      <c r="J895" s="904"/>
      <c r="K895" s="898"/>
      <c r="L895" s="902"/>
      <c r="M895" s="898"/>
      <c r="N895" s="899"/>
      <c r="W895" s="252" t="b">
        <f t="shared" ref="W895:W906" si="3">W894</f>
        <v>0</v>
      </c>
    </row>
    <row r="896" spans="2:23" ht="12.75" customHeight="1" x14ac:dyDescent="0.25">
      <c r="B896" s="244"/>
      <c r="C896" s="318"/>
      <c r="D896" s="322"/>
      <c r="E896" s="324" t="s">
        <v>314</v>
      </c>
      <c r="F896" s="914" t="str">
        <f>Translations!$B$256</f>
        <v>Energiinnehåll</v>
      </c>
      <c r="G896" s="914"/>
      <c r="H896" s="915"/>
      <c r="I896" s="916"/>
      <c r="J896" s="917"/>
      <c r="K896" s="918"/>
      <c r="L896" s="919"/>
      <c r="M896" s="918"/>
      <c r="N896" s="920"/>
      <c r="W896" s="252" t="b">
        <f t="shared" si="3"/>
        <v>0</v>
      </c>
    </row>
    <row r="897" spans="2:23" ht="12.75" customHeight="1" x14ac:dyDescent="0.25">
      <c r="B897" s="244"/>
      <c r="C897" s="318"/>
      <c r="D897" s="322"/>
      <c r="E897" s="324" t="s">
        <v>315</v>
      </c>
      <c r="F897" s="921" t="str">
        <f>Translations!$B$375</f>
        <v>Emissionsfaktor</v>
      </c>
      <c r="G897" s="921"/>
      <c r="H897" s="922"/>
      <c r="I897" s="879"/>
      <c r="J897" s="880"/>
      <c r="K897" s="881"/>
      <c r="L897" s="882"/>
      <c r="M897" s="881"/>
      <c r="N897" s="883"/>
      <c r="W897" s="252" t="b">
        <f t="shared" si="3"/>
        <v>0</v>
      </c>
    </row>
    <row r="898" spans="2:23" ht="12.75" customHeight="1" x14ac:dyDescent="0.25">
      <c r="B898" s="244"/>
      <c r="C898" s="318"/>
      <c r="D898" s="322"/>
      <c r="E898" s="324" t="s">
        <v>316</v>
      </c>
      <c r="F898" s="912" t="str">
        <f>Translations!$B$377</f>
        <v>Facklade restgaser (inte säkerhetsfackling)</v>
      </c>
      <c r="G898" s="912"/>
      <c r="H898" s="913"/>
      <c r="I898" s="903"/>
      <c r="J898" s="904"/>
      <c r="K898" s="898"/>
      <c r="L898" s="902"/>
      <c r="M898" s="898"/>
      <c r="N898" s="899"/>
      <c r="W898" s="252" t="b">
        <f t="shared" si="3"/>
        <v>0</v>
      </c>
    </row>
    <row r="899" spans="2:23" ht="12.75" customHeight="1" x14ac:dyDescent="0.25">
      <c r="B899" s="244"/>
      <c r="C899" s="318"/>
      <c r="D899" s="322"/>
      <c r="E899" s="324" t="s">
        <v>317</v>
      </c>
      <c r="F899" s="914" t="str">
        <f>Translations!$B$256</f>
        <v>Energiinnehåll</v>
      </c>
      <c r="G899" s="914"/>
      <c r="H899" s="915"/>
      <c r="I899" s="916"/>
      <c r="J899" s="917"/>
      <c r="K899" s="918"/>
      <c r="L899" s="919"/>
      <c r="M899" s="918"/>
      <c r="N899" s="920"/>
      <c r="W899" s="252" t="b">
        <f t="shared" si="3"/>
        <v>0</v>
      </c>
    </row>
    <row r="900" spans="2:23" ht="12.75" customHeight="1" x14ac:dyDescent="0.25">
      <c r="B900" s="244"/>
      <c r="C900" s="318"/>
      <c r="D900" s="322"/>
      <c r="E900" s="324" t="s">
        <v>318</v>
      </c>
      <c r="F900" s="921" t="str">
        <f>Translations!$B$375</f>
        <v>Emissionsfaktor</v>
      </c>
      <c r="G900" s="921"/>
      <c r="H900" s="922"/>
      <c r="I900" s="879"/>
      <c r="J900" s="880"/>
      <c r="K900" s="881"/>
      <c r="L900" s="882"/>
      <c r="M900" s="881"/>
      <c r="N900" s="883"/>
      <c r="W900" s="252" t="b">
        <f t="shared" si="3"/>
        <v>0</v>
      </c>
    </row>
    <row r="901" spans="2:23" ht="12.75" customHeight="1" x14ac:dyDescent="0.25">
      <c r="B901" s="244"/>
      <c r="C901" s="318"/>
      <c r="D901" s="322"/>
      <c r="E901" s="324" t="s">
        <v>319</v>
      </c>
      <c r="F901" s="912" t="str">
        <f>Translations!$B$378</f>
        <v>Importerade restgaser</v>
      </c>
      <c r="G901" s="912"/>
      <c r="H901" s="913"/>
      <c r="I901" s="903"/>
      <c r="J901" s="904"/>
      <c r="K901" s="898"/>
      <c r="L901" s="902"/>
      <c r="M901" s="898"/>
      <c r="N901" s="899"/>
      <c r="W901" s="252" t="b">
        <f t="shared" si="3"/>
        <v>0</v>
      </c>
    </row>
    <row r="902" spans="2:23" ht="12.75" customHeight="1" x14ac:dyDescent="0.25">
      <c r="B902" s="244"/>
      <c r="C902" s="318"/>
      <c r="D902" s="322"/>
      <c r="E902" s="324" t="s">
        <v>320</v>
      </c>
      <c r="F902" s="914" t="str">
        <f>Translations!$B$256</f>
        <v>Energiinnehåll</v>
      </c>
      <c r="G902" s="914"/>
      <c r="H902" s="915"/>
      <c r="I902" s="916"/>
      <c r="J902" s="917"/>
      <c r="K902" s="918"/>
      <c r="L902" s="919"/>
      <c r="M902" s="918"/>
      <c r="N902" s="920"/>
      <c r="W902" s="252" t="b">
        <f t="shared" si="3"/>
        <v>0</v>
      </c>
    </row>
    <row r="903" spans="2:23" ht="12.75" customHeight="1" x14ac:dyDescent="0.25">
      <c r="B903" s="244"/>
      <c r="C903" s="318"/>
      <c r="D903" s="322"/>
      <c r="E903" s="324" t="s">
        <v>321</v>
      </c>
      <c r="F903" s="921" t="str">
        <f>Translations!$B$375</f>
        <v>Emissionsfaktor</v>
      </c>
      <c r="G903" s="921"/>
      <c r="H903" s="922"/>
      <c r="I903" s="879"/>
      <c r="J903" s="880"/>
      <c r="K903" s="881"/>
      <c r="L903" s="882"/>
      <c r="M903" s="881"/>
      <c r="N903" s="883"/>
      <c r="W903" s="252" t="b">
        <f t="shared" si="3"/>
        <v>0</v>
      </c>
    </row>
    <row r="904" spans="2:23" ht="12.75" customHeight="1" x14ac:dyDescent="0.25">
      <c r="B904" s="244"/>
      <c r="C904" s="318"/>
      <c r="D904" s="322"/>
      <c r="E904" s="324" t="s">
        <v>322</v>
      </c>
      <c r="F904" s="912" t="str">
        <f>Translations!$B$379</f>
        <v>Exporterade restgaser</v>
      </c>
      <c r="G904" s="912"/>
      <c r="H904" s="913"/>
      <c r="I904" s="903"/>
      <c r="J904" s="904"/>
      <c r="K904" s="898"/>
      <c r="L904" s="902"/>
      <c r="M904" s="898"/>
      <c r="N904" s="899"/>
      <c r="W904" s="252" t="b">
        <f t="shared" si="3"/>
        <v>0</v>
      </c>
    </row>
    <row r="905" spans="2:23" ht="12.75" customHeight="1" x14ac:dyDescent="0.25">
      <c r="B905" s="244"/>
      <c r="C905" s="318"/>
      <c r="D905" s="322"/>
      <c r="E905" s="324" t="s">
        <v>323</v>
      </c>
      <c r="F905" s="914" t="str">
        <f>Translations!$B$256</f>
        <v>Energiinnehåll</v>
      </c>
      <c r="G905" s="914"/>
      <c r="H905" s="915"/>
      <c r="I905" s="916"/>
      <c r="J905" s="917"/>
      <c r="K905" s="918"/>
      <c r="L905" s="919"/>
      <c r="M905" s="918"/>
      <c r="N905" s="920"/>
      <c r="W905" s="252" t="b">
        <f t="shared" si="3"/>
        <v>0</v>
      </c>
    </row>
    <row r="906" spans="2:23" ht="12.75" customHeight="1" x14ac:dyDescent="0.25">
      <c r="B906" s="244"/>
      <c r="C906" s="318"/>
      <c r="D906" s="322"/>
      <c r="E906" s="324" t="s">
        <v>324</v>
      </c>
      <c r="F906" s="921" t="str">
        <f>Translations!$B$375</f>
        <v>Emissionsfaktor</v>
      </c>
      <c r="G906" s="921"/>
      <c r="H906" s="922"/>
      <c r="I906" s="879"/>
      <c r="J906" s="880"/>
      <c r="K906" s="881"/>
      <c r="L906" s="882"/>
      <c r="M906" s="881"/>
      <c r="N906" s="883"/>
      <c r="W906" s="252" t="b">
        <f t="shared" si="3"/>
        <v>0</v>
      </c>
    </row>
    <row r="907" spans="2:23" ht="5.0999999999999996" customHeight="1" x14ac:dyDescent="0.25">
      <c r="B907" s="244"/>
      <c r="C907" s="318"/>
      <c r="D907" s="322"/>
      <c r="E907" s="319"/>
      <c r="F907" s="319"/>
      <c r="G907" s="319"/>
      <c r="H907" s="319"/>
      <c r="I907" s="319"/>
      <c r="J907" s="319"/>
      <c r="K907" s="319"/>
      <c r="L907" s="319"/>
      <c r="M907" s="319"/>
      <c r="N907" s="320"/>
      <c r="W907" s="267"/>
    </row>
    <row r="908" spans="2:23" ht="12.75" customHeight="1" x14ac:dyDescent="0.25">
      <c r="B908" s="244"/>
      <c r="C908" s="318"/>
      <c r="D908" s="322"/>
      <c r="E908" s="324" t="s">
        <v>325</v>
      </c>
      <c r="F908" s="923" t="str">
        <f>Translations!$B$257</f>
        <v>Beskrivning av den metod som används</v>
      </c>
      <c r="G908" s="923"/>
      <c r="H908" s="923"/>
      <c r="I908" s="923"/>
      <c r="J908" s="923"/>
      <c r="K908" s="923"/>
      <c r="L908" s="923"/>
      <c r="M908" s="923"/>
      <c r="N908" s="924"/>
      <c r="W908" s="253"/>
    </row>
    <row r="909" spans="2:23" ht="5.0999999999999996" customHeight="1" x14ac:dyDescent="0.25">
      <c r="C909" s="318"/>
      <c r="D909" s="319"/>
      <c r="E909" s="323"/>
      <c r="F909" s="333"/>
      <c r="G909" s="334"/>
      <c r="H909" s="334"/>
      <c r="I909" s="334"/>
      <c r="J909" s="334"/>
      <c r="K909" s="334"/>
      <c r="L909" s="334"/>
      <c r="M909" s="334"/>
      <c r="N909" s="335"/>
      <c r="W909" s="253"/>
    </row>
    <row r="910" spans="2:23" ht="12.75" customHeight="1" x14ac:dyDescent="0.25">
      <c r="C910" s="318"/>
      <c r="D910" s="322"/>
      <c r="E910" s="324"/>
      <c r="F910" s="932" t="str">
        <f>IF(I718&lt;&gt;"",HYPERLINK("#" &amp; Q910,EUConst_MsgDescription),"")</f>
        <v/>
      </c>
      <c r="G910" s="906"/>
      <c r="H910" s="906"/>
      <c r="I910" s="906"/>
      <c r="J910" s="906"/>
      <c r="K910" s="906"/>
      <c r="L910" s="906"/>
      <c r="M910" s="906"/>
      <c r="N910" s="907"/>
      <c r="P910" s="22" t="s">
        <v>175</v>
      </c>
      <c r="Q910" s="371" t="str">
        <f>"#"&amp;ADDRESS(ROW($C$10),COLUMN($C$10))</f>
        <v>#$C$10</v>
      </c>
      <c r="W910" s="253"/>
    </row>
    <row r="911" spans="2:23" ht="5.0999999999999996" customHeight="1" x14ac:dyDescent="0.25">
      <c r="C911" s="318"/>
      <c r="D911" s="322"/>
      <c r="E911" s="325"/>
      <c r="F911" s="933"/>
      <c r="G911" s="933"/>
      <c r="H911" s="933"/>
      <c r="I911" s="933"/>
      <c r="J911" s="933"/>
      <c r="K911" s="933"/>
      <c r="L911" s="933"/>
      <c r="M911" s="933"/>
      <c r="N911" s="934"/>
      <c r="W911" s="253"/>
    </row>
    <row r="912" spans="2:23" ht="50.1" customHeight="1" x14ac:dyDescent="0.25">
      <c r="C912" s="318"/>
      <c r="D912" s="325"/>
      <c r="E912" s="325"/>
      <c r="F912" s="891"/>
      <c r="G912" s="892"/>
      <c r="H912" s="892"/>
      <c r="I912" s="892"/>
      <c r="J912" s="892"/>
      <c r="K912" s="892"/>
      <c r="L912" s="892"/>
      <c r="M912" s="892"/>
      <c r="N912" s="893"/>
      <c r="W912" s="252" t="b">
        <f>W894</f>
        <v>0</v>
      </c>
    </row>
    <row r="913" spans="1:26" ht="5.0999999999999996" customHeight="1" x14ac:dyDescent="0.25">
      <c r="C913" s="318"/>
      <c r="D913" s="322"/>
      <c r="E913" s="319"/>
      <c r="F913" s="319"/>
      <c r="G913" s="319"/>
      <c r="H913" s="319"/>
      <c r="I913" s="319"/>
      <c r="J913" s="319"/>
      <c r="K913" s="319"/>
      <c r="L913" s="319"/>
      <c r="M913" s="319"/>
      <c r="N913" s="320"/>
      <c r="W913" s="252"/>
    </row>
    <row r="914" spans="1:26" ht="12.75" customHeight="1" x14ac:dyDescent="0.25">
      <c r="C914" s="318"/>
      <c r="D914" s="322"/>
      <c r="E914" s="324"/>
      <c r="F914" s="935" t="str">
        <f>Translations!$B$210</f>
        <v>Hänvisning till externa filer, i förekommande fall</v>
      </c>
      <c r="G914" s="935"/>
      <c r="H914" s="935"/>
      <c r="I914" s="935"/>
      <c r="J914" s="935"/>
      <c r="K914" s="845"/>
      <c r="L914" s="845"/>
      <c r="M914" s="845"/>
      <c r="N914" s="845"/>
      <c r="W914" s="252" t="b">
        <f>W912</f>
        <v>0</v>
      </c>
    </row>
    <row r="915" spans="1:26" ht="5.0999999999999996" customHeight="1" x14ac:dyDescent="0.25">
      <c r="C915" s="318"/>
      <c r="D915" s="322"/>
      <c r="E915" s="319"/>
      <c r="F915" s="319"/>
      <c r="G915" s="319"/>
      <c r="H915" s="319"/>
      <c r="I915" s="319"/>
      <c r="J915" s="319"/>
      <c r="K915" s="319"/>
      <c r="L915" s="319"/>
      <c r="M915" s="319"/>
      <c r="N915" s="320"/>
      <c r="W915" s="271"/>
    </row>
    <row r="916" spans="1:26" ht="12.75" customHeight="1" x14ac:dyDescent="0.25">
      <c r="C916" s="318"/>
      <c r="D916" s="322" t="s">
        <v>33</v>
      </c>
      <c r="E916" s="951" t="str">
        <f>Translations!$B$258</f>
        <v>Har den hierarkiska ordningen följts?</v>
      </c>
      <c r="F916" s="951"/>
      <c r="G916" s="951"/>
      <c r="H916" s="952"/>
      <c r="I916" s="260"/>
      <c r="J916" s="330" t="str">
        <f>Translations!$B$259</f>
        <v>Om inte, varför?</v>
      </c>
      <c r="K916" s="871"/>
      <c r="L916" s="872"/>
      <c r="M916" s="872"/>
      <c r="N916" s="886"/>
      <c r="V916" s="272" t="b">
        <f>W914</f>
        <v>0</v>
      </c>
      <c r="W916" s="258" t="b">
        <f>OR(W912,AND(I916&lt;&gt;"",I916=TRUE))</f>
        <v>0</v>
      </c>
    </row>
    <row r="917" spans="1:26" ht="5.0999999999999996" customHeight="1" x14ac:dyDescent="0.25">
      <c r="C917" s="318"/>
      <c r="D917" s="319"/>
      <c r="E917" s="552"/>
      <c r="F917" s="552"/>
      <c r="G917" s="552"/>
      <c r="H917" s="552"/>
      <c r="I917" s="552"/>
      <c r="J917" s="552"/>
      <c r="K917" s="552"/>
      <c r="L917" s="552"/>
      <c r="M917" s="552"/>
      <c r="N917" s="553"/>
      <c r="W917" s="267"/>
    </row>
    <row r="918" spans="1:26" ht="12.75" customHeight="1" x14ac:dyDescent="0.25">
      <c r="C918" s="318"/>
      <c r="D918" s="331"/>
      <c r="E918" s="331"/>
      <c r="F918" s="923" t="str">
        <f>Translations!$B$264</f>
        <v>Ytterligare uppgifter om eventuella avvikelser från hierarkin</v>
      </c>
      <c r="G918" s="923"/>
      <c r="H918" s="923"/>
      <c r="I918" s="923"/>
      <c r="J918" s="923"/>
      <c r="K918" s="923"/>
      <c r="L918" s="923"/>
      <c r="M918" s="923"/>
      <c r="N918" s="924"/>
      <c r="W918" s="271"/>
    </row>
    <row r="919" spans="1:26" ht="25.5" customHeight="1" thickBot="1" x14ac:dyDescent="0.3">
      <c r="C919" s="318"/>
      <c r="D919" s="331"/>
      <c r="E919" s="331"/>
      <c r="F919" s="891"/>
      <c r="G919" s="892"/>
      <c r="H919" s="892"/>
      <c r="I919" s="892"/>
      <c r="J919" s="892"/>
      <c r="K919" s="892"/>
      <c r="L919" s="892"/>
      <c r="M919" s="892"/>
      <c r="N919" s="893"/>
      <c r="W919" s="273" t="b">
        <f>W916</f>
        <v>0</v>
      </c>
    </row>
    <row r="920" spans="1:26" s="20" customFormat="1" ht="13.2" x14ac:dyDescent="0.25">
      <c r="A920" s="18"/>
      <c r="B920" s="36"/>
      <c r="C920" s="337"/>
      <c r="D920" s="338"/>
      <c r="E920" s="338"/>
      <c r="F920" s="338"/>
      <c r="G920" s="338"/>
      <c r="H920" s="338"/>
      <c r="I920" s="338"/>
      <c r="J920" s="338"/>
      <c r="K920" s="338"/>
      <c r="L920" s="338"/>
      <c r="M920" s="338"/>
      <c r="N920" s="339"/>
      <c r="O920" s="36"/>
      <c r="P920" s="123" t="str">
        <f>IF(OR(P718=1,AND(I718&lt;&gt;"",COUNTIF(P$2153:$P2544,"PRINT")=0)),"PRINT","")</f>
        <v>PRINT</v>
      </c>
      <c r="Q920" s="22" t="s">
        <v>256</v>
      </c>
      <c r="R920" s="23"/>
      <c r="S920" s="23"/>
      <c r="T920" s="22"/>
      <c r="U920" s="22"/>
      <c r="V920" s="22"/>
      <c r="W920" s="22"/>
    </row>
    <row r="921" spans="1:26" s="20" customFormat="1" ht="14.4" thickBot="1" x14ac:dyDescent="0.3">
      <c r="A921" s="18"/>
      <c r="B921" s="36"/>
      <c r="C921" s="36"/>
      <c r="D921" s="36"/>
      <c r="E921" s="36"/>
      <c r="F921" s="36"/>
      <c r="G921" s="36"/>
      <c r="H921" s="36"/>
      <c r="I921" s="36"/>
      <c r="J921" s="36"/>
      <c r="K921" s="36"/>
      <c r="L921" s="36"/>
      <c r="M921" s="36"/>
      <c r="N921" s="36"/>
      <c r="O921" s="36"/>
      <c r="P921" s="22"/>
      <c r="Q921" s="22"/>
      <c r="R921" s="23"/>
      <c r="S921" s="23"/>
      <c r="T921" s="22"/>
      <c r="U921" s="22"/>
      <c r="V921" s="22"/>
      <c r="W921" s="22"/>
      <c r="X921" s="244"/>
      <c r="Y921" s="244"/>
      <c r="Z921" s="244"/>
    </row>
    <row r="922" spans="1:26" s="20" customFormat="1" ht="12.75" customHeight="1" thickBot="1" x14ac:dyDescent="0.35">
      <c r="A922" s="18"/>
      <c r="B922" s="36"/>
      <c r="C922" s="281"/>
      <c r="D922" s="281"/>
      <c r="E922" s="281"/>
      <c r="F922" s="281"/>
      <c r="G922" s="281"/>
      <c r="H922" s="281"/>
      <c r="I922" s="281"/>
      <c r="J922" s="281"/>
      <c r="K922" s="281"/>
      <c r="L922" s="281"/>
      <c r="M922" s="281"/>
      <c r="N922" s="281"/>
      <c r="O922" s="36"/>
      <c r="P922" s="22"/>
      <c r="Q922" s="22"/>
      <c r="R922" s="23"/>
      <c r="S922" s="23"/>
      <c r="T922" s="22"/>
      <c r="U922" s="22"/>
      <c r="V922" s="22"/>
      <c r="W922" s="22"/>
      <c r="X922" s="244"/>
      <c r="Y922" s="244"/>
      <c r="Z922" s="244"/>
    </row>
    <row r="923" spans="1:26" s="241" customFormat="1" ht="15" customHeight="1" thickBot="1" x14ac:dyDescent="0.3">
      <c r="A923" s="240"/>
      <c r="B923" s="168"/>
      <c r="C923" s="239">
        <f>C718+1</f>
        <v>5</v>
      </c>
      <c r="D923" s="953" t="str">
        <f>Translations!$B$295</f>
        <v>Delanläggning med produktriktmärke:</v>
      </c>
      <c r="E923" s="954"/>
      <c r="F923" s="954"/>
      <c r="G923" s="954"/>
      <c r="H923" s="954"/>
      <c r="I923" s="955" t="str">
        <f>IF(INDEX(CNTR_SubInstListIsProdBM,$C923),INDEX(CNTR_SubInstListNames,$C923),"")</f>
        <v/>
      </c>
      <c r="J923" s="956"/>
      <c r="K923" s="956"/>
      <c r="L923" s="956"/>
      <c r="M923" s="956"/>
      <c r="N923" s="957"/>
      <c r="O923" s="36"/>
      <c r="P923" s="373">
        <v>1</v>
      </c>
      <c r="Q923" s="245"/>
      <c r="R923" s="262"/>
      <c r="S923" s="262"/>
      <c r="T923" s="262"/>
      <c r="U923" s="240"/>
      <c r="V923" s="355" t="s">
        <v>326</v>
      </c>
      <c r="W923" s="356" t="b">
        <f>AND(CNTR_ExistSubInstEntries,I923="")</f>
        <v>0</v>
      </c>
    </row>
    <row r="924" spans="1:26" ht="12.75" customHeight="1" thickBot="1" x14ac:dyDescent="0.3">
      <c r="C924" s="236"/>
      <c r="D924" s="237"/>
      <c r="E924" s="958" t="str">
        <f>Translations!$B$296</f>
        <v>Namnet på delanläggningen med produktriktmärke visas automatiskt i inmatningsfälten i bladet ”C_InstallationDescription”.</v>
      </c>
      <c r="F924" s="959"/>
      <c r="G924" s="959"/>
      <c r="H924" s="959"/>
      <c r="I924" s="959"/>
      <c r="J924" s="959"/>
      <c r="K924" s="959"/>
      <c r="L924" s="959"/>
      <c r="M924" s="959"/>
      <c r="N924" s="960"/>
    </row>
    <row r="925" spans="1:26" ht="5.0999999999999996" customHeight="1" x14ac:dyDescent="0.25">
      <c r="C925" s="224"/>
      <c r="N925" s="225"/>
    </row>
    <row r="926" spans="1:26" ht="12.75" customHeight="1" x14ac:dyDescent="0.25">
      <c r="C926" s="224"/>
      <c r="D926" s="16" t="s">
        <v>25</v>
      </c>
      <c r="E926" s="744" t="str">
        <f>Translations!$B$297</f>
        <v>Delanläggningens systemgränser</v>
      </c>
      <c r="F926" s="744"/>
      <c r="G926" s="744"/>
      <c r="H926" s="744"/>
      <c r="I926" s="744"/>
      <c r="J926" s="744"/>
      <c r="K926" s="744"/>
      <c r="L926" s="744"/>
      <c r="M926" s="744"/>
      <c r="N926" s="961"/>
    </row>
    <row r="927" spans="1:26" ht="5.0999999999999996" customHeight="1" x14ac:dyDescent="0.25">
      <c r="C927" s="224"/>
      <c r="N927" s="225"/>
    </row>
    <row r="928" spans="1:26" ht="12.75" customHeight="1" x14ac:dyDescent="0.25">
      <c r="C928" s="224"/>
      <c r="D928" s="25" t="s">
        <v>31</v>
      </c>
      <c r="E928" s="862" t="str">
        <f>Translations!$B$249</f>
        <v>Information om tillämpad metod</v>
      </c>
      <c r="F928" s="862"/>
      <c r="G928" s="862"/>
      <c r="H928" s="862"/>
      <c r="I928" s="862"/>
      <c r="J928" s="862"/>
      <c r="K928" s="862"/>
      <c r="L928" s="862"/>
      <c r="M928" s="862"/>
      <c r="N928" s="968"/>
    </row>
    <row r="929" spans="1:23" s="309" customFormat="1" ht="5.0999999999999996" customHeight="1" x14ac:dyDescent="0.25">
      <c r="A929" s="308"/>
      <c r="B929" s="16"/>
      <c r="C929" s="306"/>
      <c r="D929" s="307"/>
      <c r="E929" s="783"/>
      <c r="F929" s="783"/>
      <c r="G929" s="783"/>
      <c r="H929" s="783"/>
      <c r="I929" s="783"/>
      <c r="J929" s="783"/>
      <c r="K929" s="783"/>
      <c r="L929" s="783"/>
      <c r="M929" s="783"/>
      <c r="N929" s="989"/>
      <c r="O929" s="36"/>
      <c r="P929" s="308"/>
      <c r="Q929" s="308"/>
      <c r="R929" s="308"/>
      <c r="S929" s="308"/>
      <c r="T929" s="308"/>
      <c r="U929" s="308"/>
      <c r="V929" s="308"/>
      <c r="W929" s="308"/>
    </row>
    <row r="930" spans="1:23" ht="50.1" customHeight="1" x14ac:dyDescent="0.25">
      <c r="C930" s="224"/>
      <c r="D930" s="25"/>
      <c r="E930" s="972"/>
      <c r="F930" s="973"/>
      <c r="G930" s="973"/>
      <c r="H930" s="973"/>
      <c r="I930" s="973"/>
      <c r="J930" s="973"/>
      <c r="K930" s="973"/>
      <c r="L930" s="973"/>
      <c r="M930" s="973"/>
      <c r="N930" s="974"/>
    </row>
    <row r="931" spans="1:23" ht="5.0999999999999996" customHeight="1" x14ac:dyDescent="0.25">
      <c r="C931" s="224"/>
      <c r="D931" s="25"/>
      <c r="N931" s="225"/>
    </row>
    <row r="932" spans="1:23" ht="12.75" customHeight="1" x14ac:dyDescent="0.25">
      <c r="C932" s="224"/>
      <c r="D932" s="25" t="s">
        <v>32</v>
      </c>
      <c r="E932" s="975" t="str">
        <f>Translations!$B$210</f>
        <v>Hänvisning till externa filer, i förekommande fall</v>
      </c>
      <c r="F932" s="975"/>
      <c r="G932" s="975"/>
      <c r="H932" s="975"/>
      <c r="I932" s="975"/>
      <c r="J932" s="976"/>
      <c r="K932" s="845"/>
      <c r="L932" s="845"/>
      <c r="M932" s="845"/>
      <c r="N932" s="845"/>
    </row>
    <row r="933" spans="1:23" ht="5.0999999999999996" customHeight="1" x14ac:dyDescent="0.25">
      <c r="C933" s="224"/>
      <c r="D933" s="25"/>
      <c r="N933" s="225"/>
    </row>
    <row r="934" spans="1:23" ht="12.75" customHeight="1" x14ac:dyDescent="0.25">
      <c r="C934" s="224"/>
      <c r="D934" s="25" t="s">
        <v>33</v>
      </c>
      <c r="E934" s="975" t="str">
        <f>Translations!$B$305</f>
        <v>Hänvisning till ett separat utförligt flödesschema, i förekommande fall</v>
      </c>
      <c r="F934" s="975"/>
      <c r="G934" s="975"/>
      <c r="H934" s="975"/>
      <c r="I934" s="975"/>
      <c r="J934" s="976"/>
      <c r="K934" s="845"/>
      <c r="L934" s="845"/>
      <c r="M934" s="845"/>
      <c r="N934" s="845"/>
    </row>
    <row r="935" spans="1:23" ht="5.0999999999999996" customHeight="1" x14ac:dyDescent="0.25">
      <c r="C935" s="228"/>
      <c r="D935" s="229"/>
      <c r="E935" s="230"/>
      <c r="F935" s="230"/>
      <c r="G935" s="230"/>
      <c r="H935" s="230"/>
      <c r="I935" s="230"/>
      <c r="J935" s="230"/>
      <c r="K935" s="230"/>
      <c r="L935" s="230"/>
      <c r="M935" s="230"/>
      <c r="N935" s="231"/>
    </row>
    <row r="936" spans="1:23" ht="5.0999999999999996" customHeight="1" x14ac:dyDescent="0.25">
      <c r="C936" s="224"/>
      <c r="D936" s="25"/>
      <c r="N936" s="225"/>
    </row>
    <row r="937" spans="1:23" ht="12.75" customHeight="1" x14ac:dyDescent="0.25">
      <c r="C937" s="224"/>
      <c r="D937" s="16" t="s">
        <v>26</v>
      </c>
      <c r="E937" s="744" t="str">
        <f>Translations!$B$307</f>
        <v>Metod för att fastställa den årliga produktionen (verksamhetsnivån)</v>
      </c>
      <c r="F937" s="744"/>
      <c r="G937" s="744"/>
      <c r="H937" s="744"/>
      <c r="I937" s="744"/>
      <c r="J937" s="744"/>
      <c r="K937" s="744"/>
      <c r="L937" s="744"/>
      <c r="M937" s="744"/>
      <c r="N937" s="961"/>
    </row>
    <row r="938" spans="1:23" ht="5.0999999999999996" customHeight="1" x14ac:dyDescent="0.25">
      <c r="C938" s="224"/>
      <c r="D938" s="16"/>
      <c r="E938" s="25"/>
      <c r="F938" s="25"/>
      <c r="G938" s="25"/>
      <c r="H938" s="25"/>
      <c r="I938" s="25"/>
      <c r="J938" s="25"/>
      <c r="K938" s="25"/>
      <c r="L938" s="25"/>
      <c r="M938" s="25"/>
      <c r="N938" s="530"/>
    </row>
    <row r="939" spans="1:23" ht="12.75" customHeight="1" x14ac:dyDescent="0.25">
      <c r="C939" s="224"/>
      <c r="D939" s="25" t="s">
        <v>31</v>
      </c>
      <c r="E939" s="862" t="str">
        <f>Translations!$B$249</f>
        <v>Information om tillämpad metod</v>
      </c>
      <c r="F939" s="862"/>
      <c r="G939" s="862"/>
      <c r="H939" s="862"/>
      <c r="I939" s="862"/>
      <c r="J939" s="862"/>
      <c r="K939" s="862"/>
      <c r="L939" s="862"/>
      <c r="M939" s="862"/>
      <c r="N939" s="968"/>
    </row>
    <row r="940" spans="1:23" s="264" customFormat="1" ht="25.5" customHeight="1" x14ac:dyDescent="0.3">
      <c r="A940" s="262"/>
      <c r="B940" s="119"/>
      <c r="C940" s="224"/>
      <c r="D940" s="120"/>
      <c r="E940" s="121"/>
      <c r="F940" s="121"/>
      <c r="G940" s="121"/>
      <c r="H940" s="121"/>
      <c r="I940" s="863" t="str">
        <f>Translations!$B$254</f>
        <v>Datakälla</v>
      </c>
      <c r="J940" s="863"/>
      <c r="K940" s="863" t="str">
        <f>Translations!$B$255</f>
        <v>Andra datakällor 
(i förekommande fall)</v>
      </c>
      <c r="L940" s="863"/>
      <c r="M940" s="863" t="str">
        <f>Translations!$B$255</f>
        <v>Andra datakällor 
(i förekommande fall)</v>
      </c>
      <c r="N940" s="863"/>
      <c r="O940" s="36"/>
      <c r="P940" s="262"/>
      <c r="Q940" s="262"/>
      <c r="R940" s="262"/>
      <c r="S940" s="262"/>
      <c r="T940" s="262"/>
      <c r="U940" s="262"/>
      <c r="V940" s="262"/>
      <c r="W940" s="262"/>
    </row>
    <row r="941" spans="1:23" ht="12.75" customHeight="1" x14ac:dyDescent="0.25">
      <c r="C941" s="224"/>
      <c r="D941" s="25"/>
      <c r="E941" s="118" t="s">
        <v>310</v>
      </c>
      <c r="F941" s="869" t="str">
        <f>Translations!$B$310</f>
        <v>Kvantiteter av produkter</v>
      </c>
      <c r="G941" s="869"/>
      <c r="H941" s="870"/>
      <c r="I941" s="871"/>
      <c r="J941" s="872"/>
      <c r="K941" s="873"/>
      <c r="L941" s="874"/>
      <c r="M941" s="873"/>
      <c r="N941" s="890"/>
    </row>
    <row r="942" spans="1:23" ht="5.0999999999999996" customHeight="1" x14ac:dyDescent="0.25">
      <c r="C942" s="224"/>
      <c r="D942" s="25"/>
      <c r="E942" s="118"/>
      <c r="F942" s="535"/>
      <c r="G942" s="535"/>
      <c r="H942" s="535"/>
      <c r="I942" s="535"/>
      <c r="J942" s="535"/>
      <c r="K942" s="535"/>
      <c r="L942" s="535"/>
      <c r="M942" s="535"/>
      <c r="N942" s="536"/>
    </row>
    <row r="943" spans="1:23" ht="12.75" customHeight="1" x14ac:dyDescent="0.25">
      <c r="C943" s="224"/>
      <c r="D943" s="25"/>
      <c r="E943" s="118" t="s">
        <v>311</v>
      </c>
      <c r="F943" s="869" t="str">
        <f>Translations!$B$311</f>
        <v>Årliga kvantiteter av produkter</v>
      </c>
      <c r="G943" s="869"/>
      <c r="H943" s="870"/>
      <c r="I943" s="928"/>
      <c r="J943" s="928"/>
      <c r="K943" s="928"/>
      <c r="L943" s="928"/>
      <c r="M943" s="928"/>
      <c r="N943" s="928"/>
    </row>
    <row r="944" spans="1:23" ht="5.0999999999999996" customHeight="1" x14ac:dyDescent="0.25">
      <c r="C944" s="224"/>
      <c r="D944" s="25"/>
      <c r="N944" s="225"/>
    </row>
    <row r="945" spans="1:23" s="20" customFormat="1" ht="12.75" customHeight="1" x14ac:dyDescent="0.3">
      <c r="A945" s="18"/>
      <c r="B945" s="194"/>
      <c r="C945" s="226"/>
      <c r="D945" s="38"/>
      <c r="E945" s="118" t="s">
        <v>312</v>
      </c>
      <c r="F945" s="869" t="str">
        <f>Translations!$B$312</f>
        <v>Särskilda rapporteringskrav:</v>
      </c>
      <c r="G945" s="869"/>
      <c r="H945" s="870"/>
      <c r="I945" s="895" t="str">
        <f>IF(I923="","",HYPERLINK(INDEX(EUconst_BMlistSpecialJumpTable,MATCH(I923,EUconst_BMlistNames,0)),INDEX(EUconst_BMlistSpecialReporting,MATCH(I923,EUconst_BMlistNames,0))))</f>
        <v/>
      </c>
      <c r="J945" s="896"/>
      <c r="K945" s="896"/>
      <c r="L945" s="896"/>
      <c r="M945" s="896"/>
      <c r="N945" s="897"/>
      <c r="O945" s="36"/>
      <c r="P945" s="195" t="s">
        <v>296</v>
      </c>
      <c r="Q945" s="196" t="str">
        <f>IF(I923="","",IF(AND(INDEX(EUconst_BMlistSpecialJumpTable,MATCH(I923,EUconst_BMlistNames,0))&lt;&gt;"",INDEX(EUconst_BMlistMainNumberOfBM,MATCH(I923,EUconst_BMlistNames,0))&lt;&gt;47),TRUE,FALSE))</f>
        <v/>
      </c>
      <c r="R945" s="23"/>
      <c r="S945" s="23"/>
      <c r="T945" s="22"/>
      <c r="U945" s="22"/>
      <c r="V945" s="22"/>
      <c r="W945" s="22"/>
    </row>
    <row r="946" spans="1:23" s="20" customFormat="1" ht="5.0999999999999996" customHeight="1" x14ac:dyDescent="0.3">
      <c r="A946" s="18"/>
      <c r="B946" s="194"/>
      <c r="C946" s="226"/>
      <c r="D946" s="36"/>
      <c r="F946" s="782"/>
      <c r="G946" s="782"/>
      <c r="H946" s="782"/>
      <c r="I946" s="782"/>
      <c r="J946" s="782"/>
      <c r="K946" s="782"/>
      <c r="L946" s="782"/>
      <c r="M946" s="782"/>
      <c r="N946" s="950"/>
      <c r="O946" s="36"/>
      <c r="P946" s="23"/>
      <c r="Q946" s="22"/>
      <c r="R946" s="23"/>
      <c r="S946" s="23"/>
      <c r="T946" s="22"/>
      <c r="U946" s="22"/>
      <c r="V946" s="22"/>
      <c r="W946" s="22"/>
    </row>
    <row r="947" spans="1:23" ht="12.75" customHeight="1" x14ac:dyDescent="0.25">
      <c r="C947" s="224"/>
      <c r="D947" s="25"/>
      <c r="E947" s="118" t="s">
        <v>313</v>
      </c>
      <c r="F947" s="657" t="str">
        <f>Translations!$B$257</f>
        <v>Beskrivning av den metod som används</v>
      </c>
      <c r="G947" s="657"/>
      <c r="H947" s="657"/>
      <c r="I947" s="657"/>
      <c r="J947" s="657"/>
      <c r="K947" s="657"/>
      <c r="L947" s="657"/>
      <c r="M947" s="657"/>
      <c r="N947" s="940"/>
    </row>
    <row r="948" spans="1:23" ht="12.75" customHeight="1" x14ac:dyDescent="0.25">
      <c r="C948" s="224"/>
      <c r="D948" s="25"/>
      <c r="E948" s="118"/>
      <c r="F948" s="932" t="str">
        <f>IF(I923&lt;&gt;"",HYPERLINK("#" &amp; Q948,EUConst_MsgDescription),"")</f>
        <v/>
      </c>
      <c r="G948" s="906"/>
      <c r="H948" s="906"/>
      <c r="I948" s="906"/>
      <c r="J948" s="906"/>
      <c r="K948" s="906"/>
      <c r="L948" s="906"/>
      <c r="M948" s="906"/>
      <c r="N948" s="907"/>
      <c r="P948" s="22" t="s">
        <v>175</v>
      </c>
      <c r="Q948" s="371" t="str">
        <f>"#"&amp;ADDRESS(ROW($C$11),COLUMN($C$11))</f>
        <v>#$C$11</v>
      </c>
    </row>
    <row r="949" spans="1:23" ht="5.0999999999999996" customHeight="1" x14ac:dyDescent="0.25">
      <c r="C949" s="224"/>
      <c r="D949" s="25"/>
      <c r="E949" s="24"/>
      <c r="F949" s="782"/>
      <c r="G949" s="782"/>
      <c r="H949" s="782"/>
      <c r="I949" s="782"/>
      <c r="J949" s="782"/>
      <c r="K949" s="782"/>
      <c r="L949" s="782"/>
      <c r="M949" s="782"/>
      <c r="N949" s="950"/>
    </row>
    <row r="950" spans="1:23" ht="50.1" customHeight="1" x14ac:dyDescent="0.25">
      <c r="C950" s="224"/>
      <c r="D950" s="24"/>
      <c r="E950" s="265"/>
      <c r="F950" s="871"/>
      <c r="G950" s="872"/>
      <c r="H950" s="872"/>
      <c r="I950" s="872"/>
      <c r="J950" s="872"/>
      <c r="K950" s="872"/>
      <c r="L950" s="872"/>
      <c r="M950" s="872"/>
      <c r="N950" s="886"/>
    </row>
    <row r="951" spans="1:23" ht="5.0999999999999996" customHeight="1" thickBot="1" x14ac:dyDescent="0.3">
      <c r="C951" s="224"/>
      <c r="N951" s="225"/>
    </row>
    <row r="952" spans="1:23" ht="12.75" customHeight="1" x14ac:dyDescent="0.25">
      <c r="C952" s="224"/>
      <c r="D952" s="25"/>
      <c r="E952" s="118"/>
      <c r="F952" s="894" t="str">
        <f>Translations!$B$210</f>
        <v>Hänvisning till externa filer, i förekommande fall</v>
      </c>
      <c r="G952" s="894"/>
      <c r="H952" s="894"/>
      <c r="I952" s="894"/>
      <c r="J952" s="894"/>
      <c r="K952" s="845"/>
      <c r="L952" s="845"/>
      <c r="M952" s="845"/>
      <c r="N952" s="845"/>
      <c r="W952" s="266" t="s">
        <v>168</v>
      </c>
    </row>
    <row r="953" spans="1:23" ht="5.0999999999999996" customHeight="1" x14ac:dyDescent="0.25">
      <c r="C953" s="224"/>
      <c r="D953" s="25"/>
      <c r="N953" s="225"/>
      <c r="W953" s="253"/>
    </row>
    <row r="954" spans="1:23" ht="12.75" customHeight="1" x14ac:dyDescent="0.25">
      <c r="C954" s="224"/>
      <c r="D954" s="25" t="s">
        <v>32</v>
      </c>
      <c r="E954" s="884" t="str">
        <f>Translations!$B$258</f>
        <v>Har den hierarkiska ordningen följts?</v>
      </c>
      <c r="F954" s="884"/>
      <c r="G954" s="884"/>
      <c r="H954" s="885"/>
      <c r="I954" s="260"/>
      <c r="J954" s="256" t="str">
        <f>Translations!$B$259</f>
        <v>Om inte, varför?</v>
      </c>
      <c r="K954" s="871"/>
      <c r="L954" s="872"/>
      <c r="M954" s="872"/>
      <c r="N954" s="886"/>
      <c r="W954" s="258" t="b">
        <f>AND(I954&lt;&gt;"",I954=TRUE)</f>
        <v>0</v>
      </c>
    </row>
    <row r="955" spans="1:23" ht="5.0999999999999996" customHeight="1" x14ac:dyDescent="0.25">
      <c r="C955" s="224"/>
      <c r="E955" s="431"/>
      <c r="F955" s="431"/>
      <c r="G955" s="431"/>
      <c r="H955" s="431"/>
      <c r="I955" s="431"/>
      <c r="J955" s="431"/>
      <c r="K955" s="431"/>
      <c r="L955" s="431"/>
      <c r="M955" s="431"/>
      <c r="N955" s="555"/>
      <c r="W955" s="253"/>
    </row>
    <row r="956" spans="1:23" ht="12.75" customHeight="1" x14ac:dyDescent="0.25">
      <c r="C956" s="224"/>
      <c r="D956" s="25"/>
      <c r="E956" s="25"/>
      <c r="F956" s="657" t="str">
        <f>Translations!$B$264</f>
        <v>Ytterligare uppgifter om eventuella avvikelser från hierarkin</v>
      </c>
      <c r="G956" s="657"/>
      <c r="H956" s="657"/>
      <c r="I956" s="657"/>
      <c r="J956" s="657"/>
      <c r="K956" s="657"/>
      <c r="L956" s="657"/>
      <c r="M956" s="657"/>
      <c r="N956" s="940"/>
      <c r="W956" s="253"/>
    </row>
    <row r="957" spans="1:23" ht="25.5" customHeight="1" thickBot="1" x14ac:dyDescent="0.3">
      <c r="C957" s="224"/>
      <c r="E957" s="25"/>
      <c r="F957" s="982"/>
      <c r="G957" s="983"/>
      <c r="H957" s="983"/>
      <c r="I957" s="983"/>
      <c r="J957" s="983"/>
      <c r="K957" s="983"/>
      <c r="L957" s="983"/>
      <c r="M957" s="983"/>
      <c r="N957" s="984"/>
      <c r="W957" s="268" t="b">
        <f>W954</f>
        <v>0</v>
      </c>
    </row>
    <row r="958" spans="1:23" ht="5.0999999999999996" customHeight="1" x14ac:dyDescent="0.25">
      <c r="C958" s="224"/>
      <c r="D958" s="25"/>
      <c r="N958" s="225"/>
    </row>
    <row r="959" spans="1:23" ht="12.75" customHeight="1" x14ac:dyDescent="0.25">
      <c r="C959" s="224"/>
      <c r="D959" s="25" t="s">
        <v>33</v>
      </c>
      <c r="E959" s="985" t="str">
        <f>Translations!$B$828</f>
        <v>Beskrivning av metoden för att spåra de tillverkade produkterna och varorna</v>
      </c>
      <c r="F959" s="985"/>
      <c r="G959" s="985"/>
      <c r="H959" s="985"/>
      <c r="I959" s="985"/>
      <c r="J959" s="985"/>
      <c r="K959" s="985"/>
      <c r="L959" s="985"/>
      <c r="M959" s="985"/>
      <c r="N959" s="986"/>
    </row>
    <row r="960" spans="1:23" ht="5.0999999999999996" customHeight="1" x14ac:dyDescent="0.25">
      <c r="C960" s="224"/>
      <c r="E960" s="711"/>
      <c r="F960" s="712"/>
      <c r="G960" s="712"/>
      <c r="H960" s="712"/>
      <c r="I960" s="712"/>
      <c r="J960" s="712"/>
      <c r="K960" s="712"/>
      <c r="L960" s="712"/>
      <c r="M960" s="712"/>
      <c r="N960" s="987"/>
    </row>
    <row r="961" spans="1:23" ht="50.1" customHeight="1" x14ac:dyDescent="0.25">
      <c r="C961" s="224"/>
      <c r="D961" s="25"/>
      <c r="E961" s="265"/>
      <c r="F961" s="871"/>
      <c r="G961" s="872"/>
      <c r="H961" s="872"/>
      <c r="I961" s="872"/>
      <c r="J961" s="872"/>
      <c r="K961" s="872"/>
      <c r="L961" s="872"/>
      <c r="M961" s="872"/>
      <c r="N961" s="886"/>
    </row>
    <row r="962" spans="1:23" ht="5.0999999999999996" customHeight="1" x14ac:dyDescent="0.25">
      <c r="C962" s="224"/>
      <c r="N962" s="225"/>
    </row>
    <row r="963" spans="1:23" ht="5.0999999999999996" customHeight="1" x14ac:dyDescent="0.25">
      <c r="C963" s="232"/>
      <c r="D963" s="235"/>
      <c r="E963" s="233"/>
      <c r="F963" s="233"/>
      <c r="G963" s="233"/>
      <c r="H963" s="233"/>
      <c r="I963" s="233"/>
      <c r="J963" s="233"/>
      <c r="K963" s="233"/>
      <c r="L963" s="233"/>
      <c r="M963" s="233"/>
      <c r="N963" s="234"/>
    </row>
    <row r="964" spans="1:23" s="20" customFormat="1" ht="14.25" customHeight="1" x14ac:dyDescent="0.25">
      <c r="A964" s="18"/>
      <c r="B964" s="36"/>
      <c r="C964" s="224"/>
      <c r="D964" s="16" t="s">
        <v>27</v>
      </c>
      <c r="E964" s="781" t="str">
        <f>Translations!$B$322</f>
        <v>Relevant elförbrukning</v>
      </c>
      <c r="F964" s="781"/>
      <c r="G964" s="781"/>
      <c r="H964" s="781"/>
      <c r="I964" s="781"/>
      <c r="J964" s="781"/>
      <c r="K964" s="781"/>
      <c r="L964" s="781"/>
      <c r="M964" s="781"/>
      <c r="N964" s="988"/>
      <c r="O964" s="36"/>
      <c r="P964" s="22" t="s">
        <v>175</v>
      </c>
      <c r="Q964" s="371" t="str">
        <f>"#"&amp;ADDRESS(ROW(D1049),COLUMN(D1049))</f>
        <v>#$D$1049</v>
      </c>
      <c r="R964" s="23"/>
      <c r="S964" s="23"/>
      <c r="T964" s="18"/>
      <c r="U964" s="18"/>
      <c r="V964" s="245"/>
      <c r="W964" s="245"/>
    </row>
    <row r="965" spans="1:23" ht="12.75" customHeight="1" thickBot="1" x14ac:dyDescent="0.3">
      <c r="C965" s="224"/>
      <c r="D965" s="25" t="s">
        <v>31</v>
      </c>
      <c r="E965" s="862" t="str">
        <f>Translations!$B$249</f>
        <v>Information om tillämpad metod</v>
      </c>
      <c r="F965" s="862"/>
      <c r="G965" s="862"/>
      <c r="H965" s="862"/>
      <c r="I965" s="862"/>
      <c r="J965" s="862"/>
      <c r="K965" s="862"/>
      <c r="L965" s="862"/>
      <c r="M965" s="862"/>
      <c r="N965" s="968"/>
      <c r="T965" s="18"/>
    </row>
    <row r="966" spans="1:23" ht="25.5" customHeight="1" thickBot="1" x14ac:dyDescent="0.3">
      <c r="B966" s="244"/>
      <c r="C966" s="224"/>
      <c r="E966" s="25"/>
      <c r="I966" s="863" t="str">
        <f>Translations!$B$254</f>
        <v>Datakälla</v>
      </c>
      <c r="J966" s="863"/>
      <c r="K966" s="863" t="str">
        <f>Translations!$B$255</f>
        <v>Andra datakällor 
(i förekommande fall)</v>
      </c>
      <c r="L966" s="863"/>
      <c r="M966" s="863" t="str">
        <f>Translations!$B$255</f>
        <v>Andra datakällor 
(i förekommande fall)</v>
      </c>
      <c r="N966" s="863"/>
      <c r="S966" s="266" t="s">
        <v>1154</v>
      </c>
      <c r="W966" s="266" t="s">
        <v>168</v>
      </c>
    </row>
    <row r="967" spans="1:23" ht="12.75" customHeight="1" x14ac:dyDescent="0.25">
      <c r="B967" s="244"/>
      <c r="C967" s="224"/>
      <c r="E967" s="25" t="s">
        <v>310</v>
      </c>
      <c r="F967" s="869" t="str">
        <f>Translations!$B$322</f>
        <v>Relevant elförbrukning</v>
      </c>
      <c r="G967" s="869"/>
      <c r="H967" s="870"/>
      <c r="I967" s="928"/>
      <c r="J967" s="928"/>
      <c r="K967" s="910"/>
      <c r="L967" s="910"/>
      <c r="M967" s="910"/>
      <c r="N967" s="910"/>
      <c r="S967" s="252" t="b">
        <f>IF(I923&lt;&gt;"",IF(INDEX(EUconst_BMlistElExchangability,MATCH(I923,EUconst_BMlistNames,0))=TRUE,FALSE,TRUE),FALSE)</f>
        <v>0</v>
      </c>
      <c r="W967" s="486"/>
    </row>
    <row r="968" spans="1:23" ht="5.0999999999999996" customHeight="1" x14ac:dyDescent="0.25">
      <c r="B968" s="244"/>
      <c r="C968" s="224"/>
      <c r="D968" s="25"/>
      <c r="N968" s="225"/>
      <c r="S968" s="253"/>
      <c r="W968" s="253"/>
    </row>
    <row r="969" spans="1:23" ht="12.75" customHeight="1" x14ac:dyDescent="0.25">
      <c r="B969" s="244"/>
      <c r="C969" s="224"/>
      <c r="D969" s="25"/>
      <c r="E969" s="118" t="s">
        <v>311</v>
      </c>
      <c r="F969" s="657" t="str">
        <f>Translations!$B$257</f>
        <v>Beskrivning av den metod som används</v>
      </c>
      <c r="G969" s="657"/>
      <c r="H969" s="657"/>
      <c r="I969" s="657"/>
      <c r="J969" s="657"/>
      <c r="K969" s="657"/>
      <c r="L969" s="657"/>
      <c r="M969" s="657"/>
      <c r="N969" s="940"/>
      <c r="S969" s="253"/>
      <c r="W969" s="253"/>
    </row>
    <row r="970" spans="1:23" ht="5.0999999999999996" customHeight="1" x14ac:dyDescent="0.25">
      <c r="B970" s="244"/>
      <c r="C970" s="224"/>
      <c r="E970" s="37"/>
      <c r="F970" s="531"/>
      <c r="G970" s="533"/>
      <c r="H970" s="533"/>
      <c r="I970" s="533"/>
      <c r="J970" s="533"/>
      <c r="K970" s="533"/>
      <c r="L970" s="533"/>
      <c r="M970" s="533"/>
      <c r="N970" s="549"/>
      <c r="S970" s="253"/>
      <c r="W970" s="253"/>
    </row>
    <row r="971" spans="1:23" ht="12.75" customHeight="1" x14ac:dyDescent="0.25">
      <c r="B971" s="244"/>
      <c r="C971" s="224"/>
      <c r="D971" s="25"/>
      <c r="E971" s="118"/>
      <c r="F971" s="932" t="str">
        <f>IF(AND(I923&lt;&gt;"",J964=""),HYPERLINK("#" &amp; Q971,EUConst_MsgDescription),"")</f>
        <v/>
      </c>
      <c r="G971" s="906"/>
      <c r="H971" s="906"/>
      <c r="I971" s="906"/>
      <c r="J971" s="906"/>
      <c r="K971" s="906"/>
      <c r="L971" s="906"/>
      <c r="M971" s="906"/>
      <c r="N971" s="907"/>
      <c r="P971" s="22" t="s">
        <v>175</v>
      </c>
      <c r="Q971" s="371" t="str">
        <f>"#"&amp;ADDRESS(ROW($C$10),COLUMN($C$10))</f>
        <v>#$C$10</v>
      </c>
      <c r="S971" s="253"/>
      <c r="W971" s="253"/>
    </row>
    <row r="972" spans="1:23" ht="5.0999999999999996" customHeight="1" x14ac:dyDescent="0.25">
      <c r="B972" s="244"/>
      <c r="C972" s="224"/>
      <c r="D972" s="25"/>
      <c r="E972" s="24"/>
      <c r="F972" s="941"/>
      <c r="G972" s="941"/>
      <c r="H972" s="941"/>
      <c r="I972" s="941"/>
      <c r="J972" s="941"/>
      <c r="K972" s="941"/>
      <c r="L972" s="941"/>
      <c r="M972" s="941"/>
      <c r="N972" s="942"/>
      <c r="S972" s="253"/>
      <c r="W972" s="253"/>
    </row>
    <row r="973" spans="1:23" ht="50.1" customHeight="1" x14ac:dyDescent="0.25">
      <c r="B973" s="244"/>
      <c r="C973" s="224"/>
      <c r="D973" s="24"/>
      <c r="E973" s="265"/>
      <c r="F973" s="943"/>
      <c r="G973" s="944"/>
      <c r="H973" s="944"/>
      <c r="I973" s="944"/>
      <c r="J973" s="944"/>
      <c r="K973" s="944"/>
      <c r="L973" s="944"/>
      <c r="M973" s="944"/>
      <c r="N973" s="945"/>
      <c r="S973" s="252" t="b">
        <f>S967</f>
        <v>0</v>
      </c>
      <c r="W973" s="252"/>
    </row>
    <row r="974" spans="1:23" ht="5.0999999999999996" customHeight="1" x14ac:dyDescent="0.25">
      <c r="B974" s="244"/>
      <c r="C974" s="224"/>
      <c r="D974" s="25"/>
      <c r="N974" s="225"/>
      <c r="S974" s="253"/>
      <c r="W974" s="253"/>
    </row>
    <row r="975" spans="1:23" ht="12.75" customHeight="1" x14ac:dyDescent="0.25">
      <c r="B975" s="244"/>
      <c r="C975" s="224"/>
      <c r="D975" s="25"/>
      <c r="E975" s="118"/>
      <c r="F975" s="894" t="str">
        <f>Translations!$B$210</f>
        <v>Hänvisning till externa filer, i förekommande fall</v>
      </c>
      <c r="G975" s="894"/>
      <c r="H975" s="894"/>
      <c r="I975" s="894"/>
      <c r="J975" s="894"/>
      <c r="K975" s="845"/>
      <c r="L975" s="845"/>
      <c r="M975" s="845"/>
      <c r="N975" s="845"/>
      <c r="S975" s="253"/>
      <c r="W975" s="252"/>
    </row>
    <row r="976" spans="1:23" ht="5.0999999999999996" customHeight="1" x14ac:dyDescent="0.25">
      <c r="B976" s="244"/>
      <c r="C976" s="224"/>
      <c r="D976" s="25"/>
      <c r="N976" s="225"/>
      <c r="S976" s="253"/>
      <c r="W976" s="253"/>
    </row>
    <row r="977" spans="2:23" ht="12.75" customHeight="1" x14ac:dyDescent="0.25">
      <c r="B977" s="244"/>
      <c r="C977" s="224"/>
      <c r="D977" s="25" t="s">
        <v>32</v>
      </c>
      <c r="E977" s="884" t="str">
        <f>Translations!$B$258</f>
        <v>Har den hierarkiska ordningen följts?</v>
      </c>
      <c r="F977" s="884"/>
      <c r="G977" s="884"/>
      <c r="H977" s="885"/>
      <c r="I977" s="260"/>
      <c r="J977" s="256" t="str">
        <f>Translations!$B$259</f>
        <v>Om inte, varför?</v>
      </c>
      <c r="K977" s="871"/>
      <c r="L977" s="872"/>
      <c r="M977" s="872"/>
      <c r="N977" s="886"/>
      <c r="S977" s="252" t="b">
        <f>S973</f>
        <v>0</v>
      </c>
      <c r="W977" s="258" t="b">
        <f>OR(W975,AND(I977&lt;&gt;"",I977=TRUE))</f>
        <v>0</v>
      </c>
    </row>
    <row r="978" spans="2:23" ht="12.75" customHeight="1" x14ac:dyDescent="0.25">
      <c r="B978" s="244"/>
      <c r="C978" s="224"/>
      <c r="D978" s="25"/>
      <c r="E978" s="37" t="s">
        <v>139</v>
      </c>
      <c r="F978" s="858" t="str">
        <f>Translations!$B$263</f>
        <v>Orimliga kostnader: det skulle medföra orimliga kostnader att använda bättre datakällor.</v>
      </c>
      <c r="G978" s="861"/>
      <c r="H978" s="861"/>
      <c r="I978" s="861"/>
      <c r="J978" s="861"/>
      <c r="K978" s="861"/>
      <c r="L978" s="861"/>
      <c r="M978" s="861"/>
      <c r="N978" s="946"/>
      <c r="S978" s="253"/>
      <c r="W978" s="253"/>
    </row>
    <row r="979" spans="2:23" ht="5.0999999999999996" customHeight="1" x14ac:dyDescent="0.25">
      <c r="B979" s="244"/>
      <c r="C979" s="224"/>
      <c r="E979" s="431"/>
      <c r="F979" s="431"/>
      <c r="G979" s="431"/>
      <c r="H979" s="431"/>
      <c r="I979" s="431"/>
      <c r="J979" s="431"/>
      <c r="K979" s="431"/>
      <c r="L979" s="431"/>
      <c r="M979" s="431"/>
      <c r="N979" s="555"/>
      <c r="S979" s="253"/>
      <c r="W979" s="253"/>
    </row>
    <row r="980" spans="2:23" ht="12.75" customHeight="1" x14ac:dyDescent="0.25">
      <c r="B980" s="244"/>
      <c r="C980" s="224"/>
      <c r="D980" s="25"/>
      <c r="E980" s="25"/>
      <c r="F980" s="657" t="str">
        <f>Translations!$B$264</f>
        <v>Ytterligare uppgifter om eventuella avvikelser från hierarkin</v>
      </c>
      <c r="G980" s="657"/>
      <c r="H980" s="657"/>
      <c r="I980" s="657"/>
      <c r="J980" s="657"/>
      <c r="K980" s="657"/>
      <c r="L980" s="657"/>
      <c r="M980" s="657"/>
      <c r="N980" s="940"/>
      <c r="S980" s="253"/>
      <c r="W980" s="253"/>
    </row>
    <row r="981" spans="2:23" ht="25.5" customHeight="1" thickBot="1" x14ac:dyDescent="0.3">
      <c r="B981" s="244"/>
      <c r="C981" s="224"/>
      <c r="E981" s="25"/>
      <c r="F981" s="891"/>
      <c r="G981" s="892"/>
      <c r="H981" s="892"/>
      <c r="I981" s="892"/>
      <c r="J981" s="892"/>
      <c r="K981" s="892"/>
      <c r="L981" s="892"/>
      <c r="M981" s="892"/>
      <c r="N981" s="893"/>
      <c r="S981" s="273" t="b">
        <f>S977</f>
        <v>0</v>
      </c>
      <c r="W981" s="268" t="b">
        <f>W977</f>
        <v>0</v>
      </c>
    </row>
    <row r="982" spans="2:23" ht="5.0999999999999996" customHeight="1" x14ac:dyDescent="0.25">
      <c r="B982" s="244"/>
      <c r="C982" s="224"/>
      <c r="N982" s="225"/>
    </row>
    <row r="983" spans="2:23" ht="5.0999999999999996" customHeight="1" x14ac:dyDescent="0.25">
      <c r="B983" s="244"/>
      <c r="C983" s="232"/>
      <c r="D983" s="235"/>
      <c r="E983" s="233"/>
      <c r="F983" s="233"/>
      <c r="G983" s="233"/>
      <c r="H983" s="233"/>
      <c r="I983" s="233"/>
      <c r="J983" s="233"/>
      <c r="K983" s="233"/>
      <c r="L983" s="233"/>
      <c r="M983" s="233"/>
      <c r="N983" s="234"/>
    </row>
    <row r="984" spans="2:23" ht="12.75" customHeight="1" x14ac:dyDescent="0.25">
      <c r="B984" s="244"/>
      <c r="C984" s="344"/>
      <c r="D984" s="34" t="s">
        <v>28</v>
      </c>
      <c r="E984" s="947" t="str">
        <f>Translations!$B$324</f>
        <v>Finns relevanta mätbara värmeflöden som importeras från anläggningar eller enheter utanför ETS-systemet?</v>
      </c>
      <c r="F984" s="947"/>
      <c r="G984" s="947"/>
      <c r="H984" s="947"/>
      <c r="I984" s="947"/>
      <c r="J984" s="947"/>
      <c r="K984" s="947"/>
      <c r="L984" s="947"/>
      <c r="M984" s="931"/>
      <c r="N984" s="931"/>
      <c r="R984" s="254"/>
    </row>
    <row r="985" spans="2:23" ht="5.0999999999999996" customHeight="1" x14ac:dyDescent="0.25">
      <c r="B985" s="244"/>
      <c r="C985" s="344"/>
      <c r="D985" s="20"/>
      <c r="E985" s="550"/>
      <c r="F985" s="550"/>
      <c r="G985" s="550"/>
      <c r="H985" s="550"/>
      <c r="I985" s="550"/>
      <c r="J985" s="550"/>
      <c r="K985" s="550"/>
      <c r="L985" s="550"/>
      <c r="M985" s="550"/>
      <c r="N985" s="562"/>
      <c r="R985" s="254"/>
    </row>
    <row r="986" spans="2:23" ht="12.75" customHeight="1" x14ac:dyDescent="0.25">
      <c r="B986" s="244"/>
      <c r="C986" s="344"/>
      <c r="D986" s="20"/>
      <c r="E986" s="20"/>
      <c r="F986" s="948" t="str">
        <f>Translations!$B$257</f>
        <v>Beskrivning av den metod som används</v>
      </c>
      <c r="G986" s="948"/>
      <c r="H986" s="948"/>
      <c r="I986" s="948"/>
      <c r="J986" s="948"/>
      <c r="K986" s="948"/>
      <c r="L986" s="948"/>
      <c r="M986" s="948"/>
      <c r="N986" s="949"/>
      <c r="R986" s="254"/>
    </row>
    <row r="987" spans="2:23" ht="5.0999999999999996" customHeight="1" thickBot="1" x14ac:dyDescent="0.3">
      <c r="B987" s="244"/>
      <c r="C987" s="344"/>
      <c r="D987" s="20"/>
      <c r="E987" s="37"/>
      <c r="F987" s="346"/>
      <c r="G987" s="347"/>
      <c r="H987" s="347"/>
      <c r="I987" s="347"/>
      <c r="J987" s="347"/>
      <c r="K987" s="347"/>
      <c r="L987" s="347"/>
      <c r="M987" s="347"/>
      <c r="N987" s="348"/>
    </row>
    <row r="988" spans="2:23" ht="12.75" customHeight="1" x14ac:dyDescent="0.25">
      <c r="B988" s="244"/>
      <c r="C988" s="344"/>
      <c r="D988" s="345"/>
      <c r="E988" s="349"/>
      <c r="F988" s="932" t="str">
        <f>IF(I923&lt;&gt;"",HYPERLINK("#" &amp; Q988,EUConst_MsgDescription),"")</f>
        <v/>
      </c>
      <c r="G988" s="906"/>
      <c r="H988" s="906"/>
      <c r="I988" s="906"/>
      <c r="J988" s="906"/>
      <c r="K988" s="906"/>
      <c r="L988" s="906"/>
      <c r="M988" s="906"/>
      <c r="N988" s="907"/>
      <c r="P988" s="22" t="s">
        <v>175</v>
      </c>
      <c r="Q988" s="371" t="str">
        <f>"#"&amp;ADDRESS(ROW($C$10),COLUMN($C$10))</f>
        <v>#$C$10</v>
      </c>
      <c r="W988" s="266" t="s">
        <v>168</v>
      </c>
    </row>
    <row r="989" spans="2:23" ht="5.0999999999999996" customHeight="1" thickBot="1" x14ac:dyDescent="0.3">
      <c r="B989" s="244"/>
      <c r="C989" s="344"/>
      <c r="D989" s="345"/>
      <c r="E989" s="349"/>
      <c r="F989" s="979"/>
      <c r="G989" s="980"/>
      <c r="H989" s="980"/>
      <c r="I989" s="980"/>
      <c r="J989" s="980"/>
      <c r="K989" s="980"/>
      <c r="L989" s="980"/>
      <c r="M989" s="980"/>
      <c r="N989" s="981"/>
      <c r="P989" s="22"/>
      <c r="W989" s="253"/>
    </row>
    <row r="990" spans="2:23" ht="50.1" customHeight="1" thickBot="1" x14ac:dyDescent="0.3">
      <c r="B990" s="244"/>
      <c r="C990" s="344"/>
      <c r="D990" s="20"/>
      <c r="E990" s="20"/>
      <c r="F990" s="891"/>
      <c r="G990" s="892"/>
      <c r="H990" s="892"/>
      <c r="I990" s="892"/>
      <c r="J990" s="892"/>
      <c r="K990" s="892"/>
      <c r="L990" s="892"/>
      <c r="M990" s="892"/>
      <c r="N990" s="893"/>
      <c r="R990" s="254"/>
      <c r="V990" s="254"/>
      <c r="W990" s="377" t="b">
        <f>OR(W984,AND(M984&lt;&gt;"",M984=FALSE))</f>
        <v>0</v>
      </c>
    </row>
    <row r="991" spans="2:23" ht="5.0999999999999996" customHeight="1" x14ac:dyDescent="0.25">
      <c r="B991" s="244"/>
      <c r="C991" s="344"/>
      <c r="D991" s="345"/>
      <c r="E991" s="350"/>
      <c r="F991" s="551"/>
      <c r="G991" s="551"/>
      <c r="H991" s="551"/>
      <c r="I991" s="551"/>
      <c r="J991" s="551"/>
      <c r="K991" s="551"/>
      <c r="L991" s="551"/>
      <c r="M991" s="551"/>
      <c r="N991" s="351"/>
      <c r="R991" s="254"/>
    </row>
    <row r="992" spans="2:23" ht="12.75" customHeight="1" x14ac:dyDescent="0.25">
      <c r="B992" s="244"/>
      <c r="C992" s="352"/>
      <c r="D992" s="353"/>
      <c r="E992" s="353"/>
      <c r="F992" s="353"/>
      <c r="G992" s="353"/>
      <c r="H992" s="353"/>
      <c r="I992" s="353"/>
      <c r="J992" s="353"/>
      <c r="K992" s="353"/>
      <c r="L992" s="353"/>
      <c r="M992" s="353"/>
      <c r="N992" s="354"/>
    </row>
    <row r="993" spans="2:23" ht="15" customHeight="1" x14ac:dyDescent="0.25">
      <c r="B993" s="244"/>
      <c r="C993" s="318"/>
      <c r="D993" s="969" t="str">
        <f>Translations!$B$329</f>
        <v>Uppgifter som krävs för att fastställa den riktmärkesrelaterade förbättringsfaktorn enligt artikel 10a.2 i direktivet</v>
      </c>
      <c r="E993" s="970"/>
      <c r="F993" s="970"/>
      <c r="G993" s="970"/>
      <c r="H993" s="970"/>
      <c r="I993" s="970"/>
      <c r="J993" s="970"/>
      <c r="K993" s="970"/>
      <c r="L993" s="970"/>
      <c r="M993" s="970"/>
      <c r="N993" s="971"/>
    </row>
    <row r="994" spans="2:23" ht="5.0999999999999996" customHeight="1" x14ac:dyDescent="0.25">
      <c r="B994" s="244"/>
      <c r="C994" s="318"/>
      <c r="D994" s="319"/>
      <c r="E994" s="319"/>
      <c r="F994" s="319"/>
      <c r="G994" s="319"/>
      <c r="H994" s="319"/>
      <c r="I994" s="319"/>
      <c r="J994" s="319"/>
      <c r="K994" s="319"/>
      <c r="L994" s="319"/>
      <c r="M994" s="319"/>
      <c r="N994" s="320"/>
    </row>
    <row r="995" spans="2:23" ht="12.75" customHeight="1" x14ac:dyDescent="0.25">
      <c r="B995" s="244"/>
      <c r="C995" s="318"/>
      <c r="D995" s="321" t="s">
        <v>29</v>
      </c>
      <c r="E995" s="977" t="str">
        <f>Translations!$B$330</f>
        <v>Utsläpp som direkt kan tillskrivas delanläggningen</v>
      </c>
      <c r="F995" s="977"/>
      <c r="G995" s="977"/>
      <c r="H995" s="977"/>
      <c r="I995" s="977"/>
      <c r="J995" s="977"/>
      <c r="K995" s="977"/>
      <c r="L995" s="977"/>
      <c r="M995" s="977"/>
      <c r="N995" s="978"/>
    </row>
    <row r="996" spans="2:23" ht="12.75" customHeight="1" x14ac:dyDescent="0.25">
      <c r="B996" s="244"/>
      <c r="C996" s="318"/>
      <c r="D996" s="322" t="s">
        <v>31</v>
      </c>
      <c r="E996" s="925" t="str">
        <f>Translations!$B$331</f>
        <v>Tillskrivning av utsläpp som direkt kan tillskrivas delanläggningen</v>
      </c>
      <c r="F996" s="925"/>
      <c r="G996" s="925"/>
      <c r="H996" s="925"/>
      <c r="I996" s="925"/>
      <c r="J996" s="925"/>
      <c r="K996" s="925"/>
      <c r="L996" s="925"/>
      <c r="M996" s="925"/>
      <c r="N996" s="926"/>
      <c r="T996" s="18"/>
    </row>
    <row r="997" spans="2:23" ht="5.0999999999999996" customHeight="1" x14ac:dyDescent="0.25">
      <c r="B997" s="244"/>
      <c r="C997" s="318"/>
      <c r="D997" s="319"/>
      <c r="E997" s="936"/>
      <c r="F997" s="937"/>
      <c r="G997" s="937"/>
      <c r="H997" s="937"/>
      <c r="I997" s="937"/>
      <c r="J997" s="937"/>
      <c r="K997" s="937"/>
      <c r="L997" s="937"/>
      <c r="M997" s="937"/>
      <c r="N997" s="938"/>
    </row>
    <row r="998" spans="2:23" ht="12.75" customHeight="1" x14ac:dyDescent="0.25">
      <c r="B998" s="244"/>
      <c r="C998" s="318"/>
      <c r="D998" s="322"/>
      <c r="E998" s="324"/>
      <c r="F998" s="932" t="str">
        <f>IF(I923&lt;&gt;"",HYPERLINK("#" &amp; Q998,EUConst_MsgDescription),"")</f>
        <v/>
      </c>
      <c r="G998" s="906"/>
      <c r="H998" s="906"/>
      <c r="I998" s="906"/>
      <c r="J998" s="906"/>
      <c r="K998" s="906"/>
      <c r="L998" s="906"/>
      <c r="M998" s="906"/>
      <c r="N998" s="907"/>
      <c r="P998" s="22" t="s">
        <v>175</v>
      </c>
      <c r="Q998" s="371" t="str">
        <f>"#"&amp;ADDRESS(ROW($C$10),COLUMN($C$10))</f>
        <v>#$C$10</v>
      </c>
    </row>
    <row r="999" spans="2:23" ht="5.0999999999999996" customHeight="1" x14ac:dyDescent="0.25">
      <c r="B999" s="244"/>
      <c r="C999" s="318"/>
      <c r="D999" s="322"/>
      <c r="E999" s="325"/>
      <c r="F999" s="933"/>
      <c r="G999" s="933"/>
      <c r="H999" s="933"/>
      <c r="I999" s="933"/>
      <c r="J999" s="933"/>
      <c r="K999" s="933"/>
      <c r="L999" s="933"/>
      <c r="M999" s="933"/>
      <c r="N999" s="934"/>
    </row>
    <row r="1000" spans="2:23" ht="50.1" customHeight="1" x14ac:dyDescent="0.25">
      <c r="B1000" s="244"/>
      <c r="C1000" s="318"/>
      <c r="D1000" s="319"/>
      <c r="E1000" s="319"/>
      <c r="F1000" s="871"/>
      <c r="G1000" s="872"/>
      <c r="H1000" s="872"/>
      <c r="I1000" s="872"/>
      <c r="J1000" s="872"/>
      <c r="K1000" s="872"/>
      <c r="L1000" s="872"/>
      <c r="M1000" s="872"/>
      <c r="N1000" s="886"/>
    </row>
    <row r="1001" spans="2:23" ht="5.0999999999999996" customHeight="1" x14ac:dyDescent="0.25">
      <c r="B1001" s="244"/>
      <c r="C1001" s="318"/>
      <c r="D1001" s="319"/>
      <c r="E1001" s="319"/>
      <c r="F1001" s="319"/>
      <c r="G1001" s="319"/>
      <c r="H1001" s="319"/>
      <c r="I1001" s="319"/>
      <c r="J1001" s="319"/>
      <c r="K1001" s="319"/>
      <c r="L1001" s="319"/>
      <c r="M1001" s="319"/>
      <c r="N1001" s="320"/>
    </row>
    <row r="1002" spans="2:23" ht="12.75" customHeight="1" x14ac:dyDescent="0.25">
      <c r="B1002" s="244"/>
      <c r="C1002" s="318"/>
      <c r="D1002" s="319"/>
      <c r="E1002" s="319"/>
      <c r="F1002" s="935" t="str">
        <f>Translations!$B$210</f>
        <v>Hänvisning till externa filer, i förekommande fall</v>
      </c>
      <c r="G1002" s="935"/>
      <c r="H1002" s="935"/>
      <c r="I1002" s="935"/>
      <c r="J1002" s="935"/>
      <c r="K1002" s="845"/>
      <c r="L1002" s="845"/>
      <c r="M1002" s="845"/>
      <c r="N1002" s="845"/>
    </row>
    <row r="1003" spans="2:23" ht="5.0999999999999996" customHeight="1" x14ac:dyDescent="0.25">
      <c r="B1003" s="244"/>
      <c r="C1003" s="318"/>
      <c r="D1003" s="319"/>
      <c r="E1003" s="319"/>
      <c r="F1003" s="326"/>
      <c r="G1003" s="326"/>
      <c r="H1003" s="326"/>
      <c r="I1003" s="326"/>
      <c r="J1003" s="326"/>
      <c r="K1003" s="326"/>
      <c r="L1003" s="326"/>
      <c r="M1003" s="326"/>
      <c r="N1003" s="327"/>
    </row>
    <row r="1004" spans="2:23" ht="12.75" customHeight="1" x14ac:dyDescent="0.25">
      <c r="B1004" s="244"/>
      <c r="C1004" s="318"/>
      <c r="D1004" s="322" t="s">
        <v>32</v>
      </c>
      <c r="E1004" s="925" t="str">
        <f>Translations!$B$337</f>
        <v>Finns andra relevanta interna bränsle-/materialmängder?</v>
      </c>
      <c r="F1004" s="925"/>
      <c r="G1004" s="925"/>
      <c r="H1004" s="925"/>
      <c r="I1004" s="925"/>
      <c r="J1004" s="925"/>
      <c r="K1004" s="925"/>
      <c r="L1004" s="925"/>
      <c r="M1004" s="931"/>
      <c r="N1004" s="931"/>
      <c r="T1004" s="18"/>
    </row>
    <row r="1005" spans="2:23" ht="5.0999999999999996" customHeight="1" x14ac:dyDescent="0.25">
      <c r="B1005" s="244"/>
      <c r="C1005" s="318"/>
      <c r="D1005" s="322"/>
      <c r="E1005" s="323"/>
      <c r="F1005" s="936"/>
      <c r="G1005" s="936"/>
      <c r="H1005" s="936"/>
      <c r="I1005" s="936"/>
      <c r="J1005" s="936"/>
      <c r="K1005" s="936"/>
      <c r="L1005" s="936"/>
      <c r="M1005" s="936"/>
      <c r="N1005" s="967"/>
    </row>
    <row r="1006" spans="2:23" ht="25.5" customHeight="1" thickBot="1" x14ac:dyDescent="0.3">
      <c r="B1006" s="244"/>
      <c r="C1006" s="318"/>
      <c r="D1006" s="319"/>
      <c r="E1006" s="319"/>
      <c r="F1006" s="319"/>
      <c r="G1006" s="319"/>
      <c r="H1006" s="319"/>
      <c r="I1006" s="927" t="str">
        <f>Translations!$B$254</f>
        <v>Datakälla</v>
      </c>
      <c r="J1006" s="927"/>
      <c r="K1006" s="927" t="str">
        <f>Translations!$B$255</f>
        <v>Andra datakällor 
(i förekommande fall)</v>
      </c>
      <c r="L1006" s="927"/>
      <c r="M1006" s="927" t="str">
        <f>Translations!$B$255</f>
        <v>Andra datakällor 
(i förekommande fall)</v>
      </c>
      <c r="N1006" s="927"/>
      <c r="W1006" s="245" t="s">
        <v>168</v>
      </c>
    </row>
    <row r="1007" spans="2:23" ht="12.75" customHeight="1" x14ac:dyDescent="0.25">
      <c r="B1007" s="244"/>
      <c r="C1007" s="318"/>
      <c r="D1007" s="322"/>
      <c r="E1007" s="324" t="s">
        <v>310</v>
      </c>
      <c r="F1007" s="930" t="str">
        <f>Translations!$B$342</f>
        <v>Importerade eller exporterade mängder</v>
      </c>
      <c r="G1007" s="939"/>
      <c r="H1007" s="939"/>
      <c r="I1007" s="928"/>
      <c r="J1007" s="928"/>
      <c r="K1007" s="910"/>
      <c r="L1007" s="910"/>
      <c r="M1007" s="910"/>
      <c r="N1007" s="910"/>
      <c r="W1007" s="251" t="b">
        <f>AND(M1004&lt;&gt;"",M1004=FALSE)</f>
        <v>0</v>
      </c>
    </row>
    <row r="1008" spans="2:23" ht="12.75" customHeight="1" x14ac:dyDescent="0.25">
      <c r="B1008" s="244"/>
      <c r="C1008" s="318"/>
      <c r="D1008" s="322"/>
      <c r="E1008" s="324" t="s">
        <v>311</v>
      </c>
      <c r="F1008" s="930" t="str">
        <f>Translations!$B$256</f>
        <v>Energiinnehåll</v>
      </c>
      <c r="G1008" s="939"/>
      <c r="H1008" s="939"/>
      <c r="I1008" s="928"/>
      <c r="J1008" s="928"/>
      <c r="K1008" s="910"/>
      <c r="L1008" s="910"/>
      <c r="M1008" s="910"/>
      <c r="N1008" s="910"/>
      <c r="W1008" s="271" t="b">
        <f>W1007</f>
        <v>0</v>
      </c>
    </row>
    <row r="1009" spans="1:23" ht="12.75" customHeight="1" x14ac:dyDescent="0.25">
      <c r="B1009" s="244"/>
      <c r="C1009" s="318"/>
      <c r="D1009" s="322"/>
      <c r="E1009" s="324" t="s">
        <v>312</v>
      </c>
      <c r="F1009" s="929" t="str">
        <f>Translations!$B$343</f>
        <v>Emissionsfaktor eller koldioxidinnehåll</v>
      </c>
      <c r="G1009" s="929"/>
      <c r="H1009" s="930"/>
      <c r="I1009" s="871"/>
      <c r="J1009" s="886"/>
      <c r="K1009" s="873"/>
      <c r="L1009" s="890"/>
      <c r="M1009" s="873"/>
      <c r="N1009" s="890"/>
      <c r="W1009" s="271" t="b">
        <f>W1008</f>
        <v>0</v>
      </c>
    </row>
    <row r="1010" spans="1:23" ht="12.75" customHeight="1" x14ac:dyDescent="0.25">
      <c r="B1010" s="244"/>
      <c r="C1010" s="318"/>
      <c r="D1010" s="322"/>
      <c r="E1010" s="324" t="s">
        <v>313</v>
      </c>
      <c r="F1010" s="929" t="str">
        <f>Translations!$B$344</f>
        <v>Halten av biomassa</v>
      </c>
      <c r="G1010" s="929"/>
      <c r="H1010" s="930"/>
      <c r="I1010" s="871"/>
      <c r="J1010" s="886"/>
      <c r="K1010" s="873"/>
      <c r="L1010" s="890"/>
      <c r="M1010" s="873"/>
      <c r="N1010" s="890"/>
      <c r="W1010" s="271" t="b">
        <f>W1009</f>
        <v>0</v>
      </c>
    </row>
    <row r="1011" spans="1:23" ht="5.0999999999999996" customHeight="1" x14ac:dyDescent="0.25">
      <c r="B1011" s="244"/>
      <c r="C1011" s="318"/>
      <c r="D1011" s="322"/>
      <c r="E1011" s="319"/>
      <c r="F1011" s="319"/>
      <c r="G1011" s="319"/>
      <c r="H1011" s="319"/>
      <c r="I1011" s="319"/>
      <c r="J1011" s="319"/>
      <c r="K1011" s="319"/>
      <c r="L1011" s="319"/>
      <c r="M1011" s="319"/>
      <c r="N1011" s="320"/>
      <c r="W1011" s="253"/>
    </row>
    <row r="1012" spans="1:23" ht="12.75" customHeight="1" x14ac:dyDescent="0.25">
      <c r="B1012" s="244"/>
      <c r="C1012" s="318"/>
      <c r="D1012" s="322"/>
      <c r="E1012" s="324" t="s">
        <v>314</v>
      </c>
      <c r="F1012" s="923" t="str">
        <f>Translations!$B$257</f>
        <v>Beskrivning av den metod som används</v>
      </c>
      <c r="G1012" s="923"/>
      <c r="H1012" s="923"/>
      <c r="I1012" s="923"/>
      <c r="J1012" s="923"/>
      <c r="K1012" s="923"/>
      <c r="L1012" s="923"/>
      <c r="M1012" s="923"/>
      <c r="N1012" s="924"/>
      <c r="W1012" s="253"/>
    </row>
    <row r="1013" spans="1:23" ht="5.0999999999999996" customHeight="1" x14ac:dyDescent="0.25">
      <c r="B1013" s="244"/>
      <c r="C1013" s="318"/>
      <c r="D1013" s="319"/>
      <c r="E1013" s="323"/>
      <c r="F1013" s="213"/>
      <c r="G1013" s="556"/>
      <c r="H1013" s="556"/>
      <c r="I1013" s="556"/>
      <c r="J1013" s="556"/>
      <c r="K1013" s="556"/>
      <c r="L1013" s="556"/>
      <c r="M1013" s="556"/>
      <c r="N1013" s="557"/>
      <c r="W1013" s="253"/>
    </row>
    <row r="1014" spans="1:23" ht="12.75" customHeight="1" x14ac:dyDescent="0.25">
      <c r="B1014" s="244"/>
      <c r="C1014" s="318"/>
      <c r="D1014" s="322"/>
      <c r="E1014" s="324"/>
      <c r="F1014" s="932" t="str">
        <f>IF(I923&lt;&gt;"",HYPERLINK("#" &amp; Q1014,EUConst_MsgDescription),"")</f>
        <v/>
      </c>
      <c r="G1014" s="906"/>
      <c r="H1014" s="906"/>
      <c r="I1014" s="906"/>
      <c r="J1014" s="906"/>
      <c r="K1014" s="906"/>
      <c r="L1014" s="906"/>
      <c r="M1014" s="906"/>
      <c r="N1014" s="907"/>
      <c r="P1014" s="22" t="s">
        <v>175</v>
      </c>
      <c r="Q1014" s="371" t="str">
        <f>"#"&amp;ADDRESS(ROW($C$10),COLUMN($C$10))</f>
        <v>#$C$10</v>
      </c>
      <c r="W1014" s="253"/>
    </row>
    <row r="1015" spans="1:23" ht="5.0999999999999996" customHeight="1" x14ac:dyDescent="0.25">
      <c r="B1015" s="244"/>
      <c r="C1015" s="318"/>
      <c r="D1015" s="322"/>
      <c r="E1015" s="325"/>
      <c r="F1015" s="933"/>
      <c r="G1015" s="933"/>
      <c r="H1015" s="933"/>
      <c r="I1015" s="933"/>
      <c r="J1015" s="933"/>
      <c r="K1015" s="933"/>
      <c r="L1015" s="933"/>
      <c r="M1015" s="933"/>
      <c r="N1015" s="934"/>
      <c r="W1015" s="253"/>
    </row>
    <row r="1016" spans="1:23" s="249" customFormat="1" ht="50.1" customHeight="1" x14ac:dyDescent="0.25">
      <c r="A1016" s="254"/>
      <c r="B1016" s="12"/>
      <c r="C1016" s="318"/>
      <c r="D1016" s="325"/>
      <c r="E1016" s="325"/>
      <c r="F1016" s="891"/>
      <c r="G1016" s="892"/>
      <c r="H1016" s="892"/>
      <c r="I1016" s="892"/>
      <c r="J1016" s="892"/>
      <c r="K1016" s="892"/>
      <c r="L1016" s="892"/>
      <c r="M1016" s="892"/>
      <c r="N1016" s="893"/>
      <c r="O1016" s="36"/>
      <c r="P1016" s="254"/>
      <c r="Q1016" s="254"/>
      <c r="R1016" s="254"/>
      <c r="S1016" s="245"/>
      <c r="T1016" s="245"/>
      <c r="U1016" s="254"/>
      <c r="V1016" s="254"/>
      <c r="W1016" s="255" t="b">
        <f>W1010</f>
        <v>0</v>
      </c>
    </row>
    <row r="1017" spans="1:23" ht="5.0999999999999996" customHeight="1" x14ac:dyDescent="0.25">
      <c r="C1017" s="318"/>
      <c r="D1017" s="322"/>
      <c r="E1017" s="319"/>
      <c r="F1017" s="319"/>
      <c r="G1017" s="319"/>
      <c r="H1017" s="319"/>
      <c r="I1017" s="319"/>
      <c r="J1017" s="319"/>
      <c r="K1017" s="319"/>
      <c r="L1017" s="319"/>
      <c r="M1017" s="319"/>
      <c r="N1017" s="320"/>
      <c r="W1017" s="253"/>
    </row>
    <row r="1018" spans="1:23" ht="12.75" customHeight="1" thickBot="1" x14ac:dyDescent="0.3">
      <c r="C1018" s="318"/>
      <c r="D1018" s="322"/>
      <c r="E1018" s="324"/>
      <c r="F1018" s="935" t="str">
        <f>Translations!$B$210</f>
        <v>Hänvisning till externa filer, i förekommande fall</v>
      </c>
      <c r="G1018" s="935"/>
      <c r="H1018" s="935"/>
      <c r="I1018" s="935"/>
      <c r="J1018" s="935"/>
      <c r="K1018" s="845"/>
      <c r="L1018" s="845"/>
      <c r="M1018" s="845"/>
      <c r="N1018" s="845"/>
      <c r="W1018" s="259" t="b">
        <f>W1016</f>
        <v>0</v>
      </c>
    </row>
    <row r="1019" spans="1:23" ht="5.0999999999999996" customHeight="1" x14ac:dyDescent="0.25">
      <c r="C1019" s="318"/>
      <c r="D1019" s="322"/>
      <c r="E1019" s="319"/>
      <c r="F1019" s="319"/>
      <c r="G1019" s="319"/>
      <c r="H1019" s="319"/>
      <c r="I1019" s="319"/>
      <c r="J1019" s="319"/>
      <c r="K1019" s="319"/>
      <c r="L1019" s="319"/>
      <c r="M1019" s="319"/>
      <c r="N1019" s="320"/>
    </row>
    <row r="1020" spans="1:23" ht="12.75" customHeight="1" thickBot="1" x14ac:dyDescent="0.3">
      <c r="C1020" s="318"/>
      <c r="D1020" s="322" t="s">
        <v>33</v>
      </c>
      <c r="E1020" s="925" t="str">
        <f>Translations!$B$345</f>
        <v>Är överförd koldioxid som importerats eller exporterats relevant?</v>
      </c>
      <c r="F1020" s="925"/>
      <c r="G1020" s="925"/>
      <c r="H1020" s="925"/>
      <c r="I1020" s="925"/>
      <c r="J1020" s="925"/>
      <c r="K1020" s="925"/>
      <c r="L1020" s="925"/>
      <c r="M1020" s="931"/>
      <c r="N1020" s="931"/>
      <c r="T1020" s="18"/>
    </row>
    <row r="1021" spans="1:23" ht="5.0999999999999996" customHeight="1" thickBot="1" x14ac:dyDescent="0.3">
      <c r="C1021" s="318"/>
      <c r="D1021" s="319"/>
      <c r="E1021" s="936"/>
      <c r="F1021" s="937"/>
      <c r="G1021" s="937"/>
      <c r="H1021" s="937"/>
      <c r="I1021" s="937"/>
      <c r="J1021" s="937"/>
      <c r="K1021" s="937"/>
      <c r="L1021" s="937"/>
      <c r="M1021" s="937"/>
      <c r="N1021" s="938"/>
      <c r="W1021" s="266" t="s">
        <v>168</v>
      </c>
    </row>
    <row r="1022" spans="1:23" ht="25.5" customHeight="1" x14ac:dyDescent="0.25">
      <c r="C1022" s="318"/>
      <c r="D1022" s="319"/>
      <c r="E1022" s="319"/>
      <c r="F1022" s="871"/>
      <c r="G1022" s="872"/>
      <c r="H1022" s="872"/>
      <c r="I1022" s="872"/>
      <c r="J1022" s="872"/>
      <c r="K1022" s="872"/>
      <c r="L1022" s="872"/>
      <c r="M1022" s="872"/>
      <c r="N1022" s="886"/>
      <c r="W1022" s="251" t="b">
        <f>AND(M1020&lt;&gt;"",M1020=FALSE)</f>
        <v>0</v>
      </c>
    </row>
    <row r="1023" spans="1:23" ht="5.0999999999999996" customHeight="1" x14ac:dyDescent="0.25">
      <c r="C1023" s="318"/>
      <c r="D1023" s="319"/>
      <c r="E1023" s="319"/>
      <c r="F1023" s="319"/>
      <c r="G1023" s="319"/>
      <c r="H1023" s="319"/>
      <c r="I1023" s="319"/>
      <c r="J1023" s="319"/>
      <c r="K1023" s="319"/>
      <c r="L1023" s="319"/>
      <c r="M1023" s="319"/>
      <c r="N1023" s="320"/>
      <c r="W1023" s="253"/>
    </row>
    <row r="1024" spans="1:23" ht="12.75" customHeight="1" thickBot="1" x14ac:dyDescent="0.3">
      <c r="C1024" s="318"/>
      <c r="D1024" s="319"/>
      <c r="E1024" s="319"/>
      <c r="F1024" s="935" t="str">
        <f>Translations!$B$210</f>
        <v>Hänvisning till externa filer, i förekommande fall</v>
      </c>
      <c r="G1024" s="935"/>
      <c r="H1024" s="935"/>
      <c r="I1024" s="935"/>
      <c r="J1024" s="935"/>
      <c r="K1024" s="845"/>
      <c r="L1024" s="845"/>
      <c r="M1024" s="845"/>
      <c r="N1024" s="845"/>
      <c r="W1024" s="273" t="b">
        <f>W1022</f>
        <v>0</v>
      </c>
    </row>
    <row r="1025" spans="2:17" ht="5.0999999999999996" customHeight="1" x14ac:dyDescent="0.25">
      <c r="C1025" s="318"/>
      <c r="D1025" s="322"/>
      <c r="E1025" s="319"/>
      <c r="F1025" s="319"/>
      <c r="G1025" s="319"/>
      <c r="H1025" s="319"/>
      <c r="I1025" s="319"/>
      <c r="J1025" s="319"/>
      <c r="K1025" s="319"/>
      <c r="L1025" s="319"/>
      <c r="M1025" s="319"/>
      <c r="N1025" s="320"/>
    </row>
    <row r="1026" spans="2:17" ht="5.0999999999999996" customHeight="1" x14ac:dyDescent="0.25">
      <c r="C1026" s="315"/>
      <c r="D1026" s="328"/>
      <c r="E1026" s="316"/>
      <c r="F1026" s="316"/>
      <c r="G1026" s="316"/>
      <c r="H1026" s="316"/>
      <c r="I1026" s="316"/>
      <c r="J1026" s="316"/>
      <c r="K1026" s="316"/>
      <c r="L1026" s="316"/>
      <c r="M1026" s="316"/>
      <c r="N1026" s="317"/>
    </row>
    <row r="1027" spans="2:17" ht="12.75" customHeight="1" x14ac:dyDescent="0.25">
      <c r="C1027" s="318"/>
      <c r="D1027" s="321" t="s">
        <v>30</v>
      </c>
      <c r="E1027" s="962" t="str">
        <f>Translations!$B$831</f>
        <v>Energitillförsel till denna delanläggning och relevant emissionsfaktor</v>
      </c>
      <c r="F1027" s="962"/>
      <c r="G1027" s="962"/>
      <c r="H1027" s="962"/>
      <c r="I1027" s="962"/>
      <c r="J1027" s="962"/>
      <c r="K1027" s="962"/>
      <c r="L1027" s="962"/>
      <c r="M1027" s="962"/>
      <c r="N1027" s="963"/>
    </row>
    <row r="1028" spans="2:17" ht="5.0999999999999996" customHeight="1" x14ac:dyDescent="0.25">
      <c r="C1028" s="318"/>
      <c r="D1028" s="319"/>
      <c r="E1028" s="964"/>
      <c r="F1028" s="965"/>
      <c r="G1028" s="965"/>
      <c r="H1028" s="965"/>
      <c r="I1028" s="965"/>
      <c r="J1028" s="965"/>
      <c r="K1028" s="965"/>
      <c r="L1028" s="965"/>
      <c r="M1028" s="965"/>
      <c r="N1028" s="966"/>
    </row>
    <row r="1029" spans="2:17" ht="12.75" customHeight="1" x14ac:dyDescent="0.25">
      <c r="C1029" s="318"/>
      <c r="D1029" s="322" t="s">
        <v>31</v>
      </c>
      <c r="E1029" s="925" t="str">
        <f>Translations!$B$249</f>
        <v>Information om tillämpad metod</v>
      </c>
      <c r="F1029" s="925"/>
      <c r="G1029" s="925"/>
      <c r="H1029" s="925"/>
      <c r="I1029" s="925"/>
      <c r="J1029" s="925"/>
      <c r="K1029" s="925"/>
      <c r="L1029" s="925"/>
      <c r="M1029" s="925"/>
      <c r="N1029" s="926"/>
    </row>
    <row r="1030" spans="2:17" ht="25.5" customHeight="1" x14ac:dyDescent="0.25">
      <c r="B1030" s="244"/>
      <c r="C1030" s="318"/>
      <c r="D1030" s="319"/>
      <c r="E1030" s="319"/>
      <c r="F1030" s="336"/>
      <c r="G1030" s="319"/>
      <c r="H1030" s="319"/>
      <c r="I1030" s="927" t="str">
        <f>Translations!$B$254</f>
        <v>Datakälla</v>
      </c>
      <c r="J1030" s="927"/>
      <c r="K1030" s="927" t="str">
        <f>Translations!$B$255</f>
        <v>Andra datakällor 
(i förekommande fall)</v>
      </c>
      <c r="L1030" s="927"/>
      <c r="M1030" s="927" t="str">
        <f>Translations!$B$255</f>
        <v>Andra datakällor 
(i förekommande fall)</v>
      </c>
      <c r="N1030" s="927"/>
    </row>
    <row r="1031" spans="2:17" ht="12.75" customHeight="1" x14ac:dyDescent="0.25">
      <c r="B1031" s="244"/>
      <c r="C1031" s="318"/>
      <c r="D1031" s="322"/>
      <c r="E1031" s="324" t="s">
        <v>310</v>
      </c>
      <c r="F1031" s="929" t="str">
        <f>Translations!$B$833</f>
        <v>Insatsbränsle och insatsmaterial</v>
      </c>
      <c r="G1031" s="929"/>
      <c r="H1031" s="930"/>
      <c r="I1031" s="871"/>
      <c r="J1031" s="872"/>
      <c r="K1031" s="873"/>
      <c r="L1031" s="874"/>
      <c r="M1031" s="873"/>
      <c r="N1031" s="890"/>
    </row>
    <row r="1032" spans="2:17" ht="12.75" customHeight="1" x14ac:dyDescent="0.25">
      <c r="B1032" s="244"/>
      <c r="C1032" s="318"/>
      <c r="D1032" s="322"/>
      <c r="E1032" s="324" t="s">
        <v>311</v>
      </c>
      <c r="F1032" s="929" t="str">
        <f>Translations!$B$826</f>
        <v>Tillförd el för värmeproduktion</v>
      </c>
      <c r="G1032" s="929"/>
      <c r="H1032" s="930"/>
      <c r="I1032" s="928"/>
      <c r="J1032" s="928"/>
      <c r="K1032" s="910"/>
      <c r="L1032" s="910"/>
      <c r="M1032" s="910"/>
      <c r="N1032" s="910"/>
    </row>
    <row r="1033" spans="2:17" ht="12.75" customHeight="1" x14ac:dyDescent="0.25">
      <c r="B1033" s="244"/>
      <c r="C1033" s="318"/>
      <c r="D1033" s="322"/>
      <c r="E1033" s="324" t="s">
        <v>312</v>
      </c>
      <c r="F1033" s="929" t="str">
        <f>Translations!$B$353</f>
        <v>Viktad emissionsfaktor</v>
      </c>
      <c r="G1033" s="929"/>
      <c r="H1033" s="930"/>
      <c r="I1033" s="871"/>
      <c r="J1033" s="872"/>
      <c r="K1033" s="873"/>
      <c r="L1033" s="874"/>
      <c r="M1033" s="873"/>
      <c r="N1033" s="890"/>
    </row>
    <row r="1034" spans="2:17" ht="5.0999999999999996" customHeight="1" x14ac:dyDescent="0.25">
      <c r="B1034" s="244"/>
      <c r="C1034" s="318"/>
      <c r="D1034" s="322"/>
      <c r="E1034" s="319"/>
      <c r="F1034" s="319"/>
      <c r="G1034" s="319"/>
      <c r="H1034" s="319"/>
      <c r="I1034" s="319"/>
      <c r="J1034" s="319"/>
      <c r="K1034" s="319"/>
      <c r="L1034" s="319"/>
      <c r="M1034" s="319"/>
      <c r="N1034" s="320"/>
    </row>
    <row r="1035" spans="2:17" ht="12.75" customHeight="1" x14ac:dyDescent="0.25">
      <c r="B1035" s="244"/>
      <c r="C1035" s="318"/>
      <c r="D1035" s="322"/>
      <c r="E1035" s="324" t="s">
        <v>313</v>
      </c>
      <c r="F1035" s="923" t="str">
        <f>Translations!$B$257</f>
        <v>Beskrivning av den metod som används</v>
      </c>
      <c r="G1035" s="923"/>
      <c r="H1035" s="923"/>
      <c r="I1035" s="923"/>
      <c r="J1035" s="923"/>
      <c r="K1035" s="923"/>
      <c r="L1035" s="923"/>
      <c r="M1035" s="923"/>
      <c r="N1035" s="924"/>
    </row>
    <row r="1036" spans="2:17" ht="5.0999999999999996" customHeight="1" x14ac:dyDescent="0.25">
      <c r="B1036" s="244"/>
      <c r="C1036" s="318"/>
      <c r="D1036" s="319"/>
      <c r="E1036" s="323"/>
      <c r="F1036" s="333"/>
      <c r="G1036" s="334"/>
      <c r="H1036" s="334"/>
      <c r="I1036" s="334"/>
      <c r="J1036" s="334"/>
      <c r="K1036" s="334"/>
      <c r="L1036" s="334"/>
      <c r="M1036" s="334"/>
      <c r="N1036" s="335"/>
    </row>
    <row r="1037" spans="2:17" ht="12.75" customHeight="1" x14ac:dyDescent="0.25">
      <c r="B1037" s="244"/>
      <c r="C1037" s="318"/>
      <c r="D1037" s="322"/>
      <c r="E1037" s="324"/>
      <c r="F1037" s="932" t="str">
        <f>IF(I923&lt;&gt;"",HYPERLINK("#" &amp; Q1037,EUConst_MsgDescription),"")</f>
        <v/>
      </c>
      <c r="G1037" s="906"/>
      <c r="H1037" s="906"/>
      <c r="I1037" s="906"/>
      <c r="J1037" s="906"/>
      <c r="K1037" s="906"/>
      <c r="L1037" s="906"/>
      <c r="M1037" s="906"/>
      <c r="N1037" s="907"/>
      <c r="P1037" s="22" t="s">
        <v>175</v>
      </c>
      <c r="Q1037" s="371" t="str">
        <f>"#"&amp;ADDRESS(ROW($C$10),COLUMN($C$10))</f>
        <v>#$C$10</v>
      </c>
    </row>
    <row r="1038" spans="2:17" ht="5.0999999999999996" customHeight="1" x14ac:dyDescent="0.25">
      <c r="B1038" s="244"/>
      <c r="C1038" s="318"/>
      <c r="D1038" s="322"/>
      <c r="E1038" s="325"/>
      <c r="F1038" s="933"/>
      <c r="G1038" s="933"/>
      <c r="H1038" s="933"/>
      <c r="I1038" s="933"/>
      <c r="J1038" s="933"/>
      <c r="K1038" s="933"/>
      <c r="L1038" s="933"/>
      <c r="M1038" s="933"/>
      <c r="N1038" s="934"/>
    </row>
    <row r="1039" spans="2:17" ht="50.1" customHeight="1" x14ac:dyDescent="0.25">
      <c r="B1039" s="244"/>
      <c r="C1039" s="318"/>
      <c r="D1039" s="325"/>
      <c r="E1039" s="325"/>
      <c r="F1039" s="891"/>
      <c r="G1039" s="892"/>
      <c r="H1039" s="892"/>
      <c r="I1039" s="892"/>
      <c r="J1039" s="892"/>
      <c r="K1039" s="892"/>
      <c r="L1039" s="892"/>
      <c r="M1039" s="892"/>
      <c r="N1039" s="893"/>
    </row>
    <row r="1040" spans="2:17" ht="5.0999999999999996" customHeight="1" thickBot="1" x14ac:dyDescent="0.3">
      <c r="B1040" s="244"/>
      <c r="C1040" s="318"/>
      <c r="D1040" s="322"/>
      <c r="E1040" s="319"/>
      <c r="F1040" s="319"/>
      <c r="G1040" s="319"/>
      <c r="H1040" s="319"/>
      <c r="I1040" s="319"/>
      <c r="J1040" s="319"/>
      <c r="K1040" s="319"/>
      <c r="L1040" s="319"/>
      <c r="M1040" s="319"/>
      <c r="N1040" s="320"/>
    </row>
    <row r="1041" spans="2:23" ht="12.75" customHeight="1" x14ac:dyDescent="0.25">
      <c r="B1041" s="244"/>
      <c r="C1041" s="318"/>
      <c r="D1041" s="322"/>
      <c r="E1041" s="324"/>
      <c r="F1041" s="935" t="str">
        <f>Translations!$B$210</f>
        <v>Hänvisning till externa filer, i förekommande fall</v>
      </c>
      <c r="G1041" s="935"/>
      <c r="H1041" s="935"/>
      <c r="I1041" s="935"/>
      <c r="J1041" s="935"/>
      <c r="K1041" s="845"/>
      <c r="L1041" s="845"/>
      <c r="M1041" s="845"/>
      <c r="N1041" s="845"/>
      <c r="W1041" s="266" t="s">
        <v>168</v>
      </c>
    </row>
    <row r="1042" spans="2:23" ht="5.0999999999999996" customHeight="1" x14ac:dyDescent="0.25">
      <c r="B1042" s="244"/>
      <c r="C1042" s="318"/>
      <c r="D1042" s="322"/>
      <c r="E1042" s="319"/>
      <c r="F1042" s="319"/>
      <c r="G1042" s="319"/>
      <c r="H1042" s="319"/>
      <c r="I1042" s="319"/>
      <c r="J1042" s="319"/>
      <c r="K1042" s="319"/>
      <c r="L1042" s="319"/>
      <c r="M1042" s="319"/>
      <c r="N1042" s="320"/>
      <c r="W1042" s="253"/>
    </row>
    <row r="1043" spans="2:23" ht="12.75" customHeight="1" x14ac:dyDescent="0.25">
      <c r="B1043" s="244"/>
      <c r="C1043" s="318"/>
      <c r="D1043" s="322" t="s">
        <v>32</v>
      </c>
      <c r="E1043" s="951" t="str">
        <f>Translations!$B$258</f>
        <v>Har den hierarkiska ordningen följts?</v>
      </c>
      <c r="F1043" s="951"/>
      <c r="G1043" s="951"/>
      <c r="H1043" s="952"/>
      <c r="I1043" s="260"/>
      <c r="J1043" s="330" t="str">
        <f>Translations!$B$259</f>
        <v>Om inte, varför?</v>
      </c>
      <c r="K1043" s="871"/>
      <c r="L1043" s="872"/>
      <c r="M1043" s="872"/>
      <c r="N1043" s="886"/>
      <c r="W1043" s="258" t="b">
        <f>AND(I1043&lt;&gt;"",I1043=TRUE)</f>
        <v>0</v>
      </c>
    </row>
    <row r="1044" spans="2:23" ht="5.0999999999999996" customHeight="1" x14ac:dyDescent="0.25">
      <c r="B1044" s="244"/>
      <c r="C1044" s="318"/>
      <c r="D1044" s="319"/>
      <c r="E1044" s="552"/>
      <c r="F1044" s="552"/>
      <c r="G1044" s="552"/>
      <c r="H1044" s="552"/>
      <c r="I1044" s="552"/>
      <c r="J1044" s="552"/>
      <c r="K1044" s="552"/>
      <c r="L1044" s="552"/>
      <c r="M1044" s="552"/>
      <c r="N1044" s="553"/>
      <c r="V1044" s="254"/>
      <c r="W1044" s="253"/>
    </row>
    <row r="1045" spans="2:23" ht="12.75" customHeight="1" x14ac:dyDescent="0.25">
      <c r="B1045" s="244"/>
      <c r="C1045" s="318"/>
      <c r="D1045" s="331"/>
      <c r="E1045" s="331"/>
      <c r="F1045" s="923" t="str">
        <f>Translations!$B$264</f>
        <v>Ytterligare uppgifter om eventuella avvikelser från hierarkin</v>
      </c>
      <c r="G1045" s="923"/>
      <c r="H1045" s="923"/>
      <c r="I1045" s="923"/>
      <c r="J1045" s="923"/>
      <c r="K1045" s="923"/>
      <c r="L1045" s="923"/>
      <c r="M1045" s="923"/>
      <c r="N1045" s="924"/>
      <c r="V1045" s="254"/>
      <c r="W1045" s="253"/>
    </row>
    <row r="1046" spans="2:23" ht="25.5" customHeight="1" thickBot="1" x14ac:dyDescent="0.3">
      <c r="B1046" s="244"/>
      <c r="C1046" s="318"/>
      <c r="D1046" s="331"/>
      <c r="E1046" s="331"/>
      <c r="F1046" s="891"/>
      <c r="G1046" s="892"/>
      <c r="H1046" s="892"/>
      <c r="I1046" s="892"/>
      <c r="J1046" s="892"/>
      <c r="K1046" s="892"/>
      <c r="L1046" s="892"/>
      <c r="M1046" s="892"/>
      <c r="N1046" s="893"/>
      <c r="V1046" s="254"/>
      <c r="W1046" s="268" t="b">
        <f>W1043</f>
        <v>0</v>
      </c>
    </row>
    <row r="1047" spans="2:23" ht="5.0999999999999996" customHeight="1" x14ac:dyDescent="0.25">
      <c r="B1047" s="244"/>
      <c r="C1047" s="318"/>
      <c r="D1047" s="322"/>
      <c r="E1047" s="319"/>
      <c r="F1047" s="319"/>
      <c r="G1047" s="319"/>
      <c r="H1047" s="319"/>
      <c r="I1047" s="319"/>
      <c r="J1047" s="319"/>
      <c r="K1047" s="319"/>
      <c r="L1047" s="319"/>
      <c r="M1047" s="319"/>
      <c r="N1047" s="320"/>
      <c r="W1047" s="254"/>
    </row>
    <row r="1048" spans="2:23" ht="5.0999999999999996" customHeight="1" x14ac:dyDescent="0.25">
      <c r="B1048" s="244"/>
      <c r="C1048" s="315"/>
      <c r="D1048" s="328"/>
      <c r="E1048" s="316"/>
      <c r="F1048" s="316"/>
      <c r="G1048" s="316"/>
      <c r="H1048" s="316"/>
      <c r="I1048" s="316"/>
      <c r="J1048" s="316"/>
      <c r="K1048" s="316"/>
      <c r="L1048" s="316"/>
      <c r="M1048" s="316"/>
      <c r="N1048" s="317"/>
    </row>
    <row r="1049" spans="2:23" ht="12.75" customHeight="1" x14ac:dyDescent="0.25">
      <c r="B1049" s="244"/>
      <c r="C1049" s="318"/>
      <c r="D1049" s="321" t="s">
        <v>330</v>
      </c>
      <c r="E1049" s="962" t="str">
        <f>Translations!$B$354</f>
        <v>Import till och export från delanläggningen av mätbar värme</v>
      </c>
      <c r="F1049" s="962"/>
      <c r="G1049" s="962"/>
      <c r="H1049" s="962"/>
      <c r="I1049" s="962"/>
      <c r="J1049" s="962"/>
      <c r="K1049" s="962"/>
      <c r="L1049" s="962"/>
      <c r="M1049" s="962"/>
      <c r="N1049" s="963"/>
      <c r="S1049" s="254"/>
      <c r="T1049" s="254"/>
    </row>
    <row r="1050" spans="2:23" ht="12.75" customHeight="1" x14ac:dyDescent="0.25">
      <c r="B1050" s="244"/>
      <c r="C1050" s="318"/>
      <c r="D1050" s="322" t="s">
        <v>31</v>
      </c>
      <c r="E1050" s="925" t="str">
        <f>Translations!$B$357</f>
        <v>Är mätbara värmeflöden relevanta för delanläggningen?</v>
      </c>
      <c r="F1050" s="925"/>
      <c r="G1050" s="925"/>
      <c r="H1050" s="925"/>
      <c r="I1050" s="925"/>
      <c r="J1050" s="925"/>
      <c r="K1050" s="925"/>
      <c r="L1050" s="925"/>
      <c r="M1050" s="931"/>
      <c r="N1050" s="931"/>
    </row>
    <row r="1051" spans="2:23" ht="12.75" customHeight="1" x14ac:dyDescent="0.25">
      <c r="B1051" s="244"/>
      <c r="C1051" s="318"/>
      <c r="D1051" s="322"/>
      <c r="E1051" s="319"/>
      <c r="F1051" s="319"/>
      <c r="G1051" s="319"/>
      <c r="H1051" s="319"/>
      <c r="I1051" s="319"/>
      <c r="J1051" s="866" t="str">
        <f>IF(I923="","",IF(AND(M1050&lt;&gt;"",M1050=FALSE),HYPERLINK(Q1051,EUconst_MsgGoOn),""))</f>
        <v/>
      </c>
      <c r="K1051" s="867"/>
      <c r="L1051" s="867"/>
      <c r="M1051" s="867"/>
      <c r="N1051" s="868"/>
      <c r="P1051" s="22" t="s">
        <v>175</v>
      </c>
      <c r="Q1051" s="371" t="str">
        <f>"#"&amp;ADDRESS(ROW(D1091),COLUMN(D1091))</f>
        <v>#$D$1091</v>
      </c>
    </row>
    <row r="1052" spans="2:23" ht="5.0999999999999996" customHeight="1" x14ac:dyDescent="0.25">
      <c r="B1052" s="244"/>
      <c r="C1052" s="318"/>
      <c r="D1052" s="322"/>
      <c r="E1052" s="322"/>
      <c r="F1052" s="322"/>
      <c r="G1052" s="322"/>
      <c r="H1052" s="322"/>
      <c r="I1052" s="322"/>
      <c r="J1052" s="322"/>
      <c r="K1052" s="322"/>
      <c r="L1052" s="322"/>
      <c r="M1052" s="322"/>
      <c r="N1052" s="329"/>
      <c r="P1052" s="22"/>
    </row>
    <row r="1053" spans="2:23" ht="12.75" customHeight="1" x14ac:dyDescent="0.25">
      <c r="B1053" s="244"/>
      <c r="C1053" s="318"/>
      <c r="D1053" s="322" t="s">
        <v>32</v>
      </c>
      <c r="E1053" s="925" t="str">
        <f>Translations!$B$249</f>
        <v>Information om tillämpad metod</v>
      </c>
      <c r="F1053" s="925"/>
      <c r="G1053" s="925"/>
      <c r="H1053" s="925"/>
      <c r="I1053" s="925"/>
      <c r="J1053" s="925"/>
      <c r="K1053" s="925"/>
      <c r="L1053" s="925"/>
      <c r="M1053" s="925"/>
      <c r="N1053" s="926"/>
    </row>
    <row r="1054" spans="2:23" ht="25.5" customHeight="1" thickBot="1" x14ac:dyDescent="0.3">
      <c r="B1054" s="244"/>
      <c r="C1054" s="318"/>
      <c r="D1054" s="319"/>
      <c r="E1054" s="319"/>
      <c r="F1054" s="319"/>
      <c r="G1054" s="319"/>
      <c r="H1054" s="319"/>
      <c r="I1054" s="927" t="str">
        <f>Translations!$B$254</f>
        <v>Datakälla</v>
      </c>
      <c r="J1054" s="927"/>
      <c r="K1054" s="927" t="str">
        <f>Translations!$B$255</f>
        <v>Andra datakällor 
(i förekommande fall)</v>
      </c>
      <c r="L1054" s="927"/>
      <c r="M1054" s="927" t="str">
        <f>Translations!$B$255</f>
        <v>Andra datakällor 
(i förekommande fall)</v>
      </c>
      <c r="N1054" s="927"/>
      <c r="W1054" s="245" t="s">
        <v>168</v>
      </c>
    </row>
    <row r="1055" spans="2:23" ht="12.75" customHeight="1" x14ac:dyDescent="0.25">
      <c r="B1055" s="244"/>
      <c r="C1055" s="318"/>
      <c r="D1055" s="322"/>
      <c r="E1055" s="324" t="s">
        <v>310</v>
      </c>
      <c r="F1055" s="912" t="str">
        <f>Translations!$B$359</f>
        <v>Importerad mätbar värme</v>
      </c>
      <c r="G1055" s="912"/>
      <c r="H1055" s="913"/>
      <c r="I1055" s="903"/>
      <c r="J1055" s="904"/>
      <c r="K1055" s="898"/>
      <c r="L1055" s="902"/>
      <c r="M1055" s="898"/>
      <c r="N1055" s="899"/>
      <c r="W1055" s="251" t="b">
        <f>AND(M1050&lt;&gt;"",M1050=FALSE)</f>
        <v>0</v>
      </c>
    </row>
    <row r="1056" spans="2:23" ht="12.75" customHeight="1" x14ac:dyDescent="0.25">
      <c r="B1056" s="244"/>
      <c r="C1056" s="318"/>
      <c r="D1056" s="322"/>
      <c r="E1056" s="324" t="s">
        <v>311</v>
      </c>
      <c r="F1056" s="914" t="str">
        <f>Translations!$B$360</f>
        <v>Mätbar värme från massa</v>
      </c>
      <c r="G1056" s="914"/>
      <c r="H1056" s="915"/>
      <c r="I1056" s="916"/>
      <c r="J1056" s="917"/>
      <c r="K1056" s="918"/>
      <c r="L1056" s="919"/>
      <c r="M1056" s="918"/>
      <c r="N1056" s="920"/>
      <c r="W1056" s="252" t="b">
        <f>W1055</f>
        <v>0</v>
      </c>
    </row>
    <row r="1057" spans="1:23" ht="12.75" customHeight="1" x14ac:dyDescent="0.25">
      <c r="B1057" s="244"/>
      <c r="C1057" s="318"/>
      <c r="D1057" s="322"/>
      <c r="E1057" s="324" t="s">
        <v>312</v>
      </c>
      <c r="F1057" s="914" t="str">
        <f>Translations!$B$361</f>
        <v>Mätbar värme från salpetersyra</v>
      </c>
      <c r="G1057" s="914"/>
      <c r="H1057" s="915"/>
      <c r="I1057" s="916"/>
      <c r="J1057" s="917"/>
      <c r="K1057" s="918"/>
      <c r="L1057" s="919"/>
      <c r="M1057" s="918"/>
      <c r="N1057" s="920"/>
      <c r="W1057" s="252" t="b">
        <f>W1056</f>
        <v>0</v>
      </c>
    </row>
    <row r="1058" spans="1:23" ht="12.75" customHeight="1" x14ac:dyDescent="0.25">
      <c r="B1058" s="244"/>
      <c r="C1058" s="318"/>
      <c r="D1058" s="322"/>
      <c r="E1058" s="324" t="s">
        <v>313</v>
      </c>
      <c r="F1058" s="921" t="str">
        <f>Translations!$B$362</f>
        <v>Exporterad mätbar värme</v>
      </c>
      <c r="G1058" s="921"/>
      <c r="H1058" s="922"/>
      <c r="I1058" s="879"/>
      <c r="J1058" s="880"/>
      <c r="K1058" s="881"/>
      <c r="L1058" s="882"/>
      <c r="M1058" s="881"/>
      <c r="N1058" s="883"/>
      <c r="W1058" s="252" t="b">
        <f>W1057</f>
        <v>0</v>
      </c>
    </row>
    <row r="1059" spans="1:23" ht="12.75" customHeight="1" x14ac:dyDescent="0.25">
      <c r="B1059" s="244"/>
      <c r="C1059" s="318"/>
      <c r="D1059" s="322"/>
      <c r="E1059" s="324" t="s">
        <v>314</v>
      </c>
      <c r="F1059" s="929" t="str">
        <f>Translations!$B$274</f>
        <v>Mätbara nettovärmeflöden</v>
      </c>
      <c r="G1059" s="929"/>
      <c r="H1059" s="930"/>
      <c r="I1059" s="871"/>
      <c r="J1059" s="872"/>
      <c r="K1059" s="873"/>
      <c r="L1059" s="874"/>
      <c r="M1059" s="873"/>
      <c r="N1059" s="890"/>
      <c r="W1059" s="252" t="b">
        <f>W1058</f>
        <v>0</v>
      </c>
    </row>
    <row r="1060" spans="1:23" ht="5.0999999999999996" customHeight="1" x14ac:dyDescent="0.25">
      <c r="B1060" s="244"/>
      <c r="C1060" s="318"/>
      <c r="D1060" s="322"/>
      <c r="E1060" s="319"/>
      <c r="F1060" s="319"/>
      <c r="G1060" s="319"/>
      <c r="H1060" s="319"/>
      <c r="I1060" s="319"/>
      <c r="J1060" s="319"/>
      <c r="K1060" s="319"/>
      <c r="L1060" s="319"/>
      <c r="M1060" s="319"/>
      <c r="N1060" s="320"/>
      <c r="W1060" s="253"/>
    </row>
    <row r="1061" spans="1:23" ht="12.75" customHeight="1" x14ac:dyDescent="0.25">
      <c r="B1061" s="244"/>
      <c r="C1061" s="318"/>
      <c r="D1061" s="322"/>
      <c r="E1061" s="324" t="s">
        <v>314</v>
      </c>
      <c r="F1061" s="923" t="str">
        <f>Translations!$B$257</f>
        <v>Beskrivning av den metod som används</v>
      </c>
      <c r="G1061" s="923"/>
      <c r="H1061" s="923"/>
      <c r="I1061" s="923"/>
      <c r="J1061" s="923"/>
      <c r="K1061" s="923"/>
      <c r="L1061" s="923"/>
      <c r="M1061" s="923"/>
      <c r="N1061" s="924"/>
      <c r="W1061" s="253"/>
    </row>
    <row r="1062" spans="1:23" ht="5.0999999999999996" customHeight="1" x14ac:dyDescent="0.25">
      <c r="B1062" s="244"/>
      <c r="C1062" s="318"/>
      <c r="D1062" s="319"/>
      <c r="E1062" s="323"/>
      <c r="F1062" s="213"/>
      <c r="G1062" s="556"/>
      <c r="H1062" s="556"/>
      <c r="I1062" s="556"/>
      <c r="J1062" s="556"/>
      <c r="K1062" s="556"/>
      <c r="L1062" s="556"/>
      <c r="M1062" s="556"/>
      <c r="N1062" s="557"/>
      <c r="W1062" s="253"/>
    </row>
    <row r="1063" spans="1:23" ht="12.75" customHeight="1" x14ac:dyDescent="0.25">
      <c r="B1063" s="244"/>
      <c r="C1063" s="318"/>
      <c r="D1063" s="322"/>
      <c r="E1063" s="324"/>
      <c r="F1063" s="932" t="str">
        <f>IF(I923&lt;&gt;"",HYPERLINK("#" &amp; Q1063,EUConst_MsgDescription),"")</f>
        <v/>
      </c>
      <c r="G1063" s="906"/>
      <c r="H1063" s="906"/>
      <c r="I1063" s="906"/>
      <c r="J1063" s="906"/>
      <c r="K1063" s="906"/>
      <c r="L1063" s="906"/>
      <c r="M1063" s="906"/>
      <c r="N1063" s="907"/>
      <c r="P1063" s="22" t="s">
        <v>175</v>
      </c>
      <c r="Q1063" s="371" t="str">
        <f>"#"&amp;ADDRESS(ROW($C$10),COLUMN($C$10))</f>
        <v>#$C$10</v>
      </c>
      <c r="W1063" s="253"/>
    </row>
    <row r="1064" spans="1:23" ht="5.0999999999999996" customHeight="1" x14ac:dyDescent="0.25">
      <c r="C1064" s="318"/>
      <c r="D1064" s="322"/>
      <c r="E1064" s="325"/>
      <c r="F1064" s="933"/>
      <c r="G1064" s="933"/>
      <c r="H1064" s="933"/>
      <c r="I1064" s="933"/>
      <c r="J1064" s="933"/>
      <c r="K1064" s="933"/>
      <c r="L1064" s="933"/>
      <c r="M1064" s="933"/>
      <c r="N1064" s="934"/>
      <c r="W1064" s="253"/>
    </row>
    <row r="1065" spans="1:23" s="249" customFormat="1" ht="50.1" customHeight="1" x14ac:dyDescent="0.25">
      <c r="A1065" s="254"/>
      <c r="B1065" s="12"/>
      <c r="C1065" s="318"/>
      <c r="D1065" s="325"/>
      <c r="E1065" s="325"/>
      <c r="F1065" s="891"/>
      <c r="G1065" s="892"/>
      <c r="H1065" s="892"/>
      <c r="I1065" s="892"/>
      <c r="J1065" s="892"/>
      <c r="K1065" s="892"/>
      <c r="L1065" s="892"/>
      <c r="M1065" s="892"/>
      <c r="N1065" s="893"/>
      <c r="O1065" s="36"/>
      <c r="P1065" s="254"/>
      <c r="Q1065" s="254"/>
      <c r="R1065" s="254"/>
      <c r="S1065" s="245"/>
      <c r="T1065" s="245"/>
      <c r="U1065" s="254"/>
      <c r="V1065" s="254"/>
      <c r="W1065" s="255" t="b">
        <f>W1059</f>
        <v>0</v>
      </c>
    </row>
    <row r="1066" spans="1:23" ht="5.0999999999999996" customHeight="1" x14ac:dyDescent="0.25">
      <c r="C1066" s="318"/>
      <c r="D1066" s="322"/>
      <c r="E1066" s="319"/>
      <c r="F1066" s="319"/>
      <c r="G1066" s="319"/>
      <c r="H1066" s="319"/>
      <c r="I1066" s="319"/>
      <c r="J1066" s="319"/>
      <c r="K1066" s="319"/>
      <c r="L1066" s="319"/>
      <c r="M1066" s="319"/>
      <c r="N1066" s="320"/>
      <c r="W1066" s="253"/>
    </row>
    <row r="1067" spans="1:23" ht="12.75" customHeight="1" x14ac:dyDescent="0.25">
      <c r="C1067" s="318"/>
      <c r="D1067" s="322"/>
      <c r="E1067" s="324"/>
      <c r="F1067" s="935" t="str">
        <f>Translations!$B$210</f>
        <v>Hänvisning till externa filer, i förekommande fall</v>
      </c>
      <c r="G1067" s="935"/>
      <c r="H1067" s="935"/>
      <c r="I1067" s="935"/>
      <c r="J1067" s="935"/>
      <c r="K1067" s="845"/>
      <c r="L1067" s="845"/>
      <c r="M1067" s="845"/>
      <c r="N1067" s="845"/>
      <c r="W1067" s="255" t="b">
        <f>W1065</f>
        <v>0</v>
      </c>
    </row>
    <row r="1068" spans="1:23" ht="5.0999999999999996" customHeight="1" x14ac:dyDescent="0.25">
      <c r="C1068" s="318"/>
      <c r="D1068" s="322"/>
      <c r="E1068" s="319"/>
      <c r="F1068" s="319"/>
      <c r="G1068" s="319"/>
      <c r="H1068" s="319"/>
      <c r="I1068" s="319"/>
      <c r="J1068" s="319"/>
      <c r="K1068" s="319"/>
      <c r="L1068" s="319"/>
      <c r="M1068" s="319"/>
      <c r="N1068" s="320"/>
      <c r="V1068" s="254"/>
      <c r="W1068" s="253"/>
    </row>
    <row r="1069" spans="1:23" ht="12.75" customHeight="1" x14ac:dyDescent="0.25">
      <c r="C1069" s="318"/>
      <c r="D1069" s="322" t="s">
        <v>33</v>
      </c>
      <c r="E1069" s="951" t="str">
        <f>Translations!$B$258</f>
        <v>Har den hierarkiska ordningen följts?</v>
      </c>
      <c r="F1069" s="951"/>
      <c r="G1069" s="951"/>
      <c r="H1069" s="952"/>
      <c r="I1069" s="260"/>
      <c r="J1069" s="330" t="str">
        <f>Translations!$B$259</f>
        <v>Om inte, varför?</v>
      </c>
      <c r="K1069" s="871"/>
      <c r="L1069" s="872"/>
      <c r="M1069" s="872"/>
      <c r="N1069" s="886"/>
      <c r="V1069" s="257" t="b">
        <f>W1067</f>
        <v>0</v>
      </c>
      <c r="W1069" s="258" t="b">
        <f>OR(W1065,AND(I1069&lt;&gt;"",I1069=TRUE))</f>
        <v>0</v>
      </c>
    </row>
    <row r="1070" spans="1:23" ht="5.0999999999999996" customHeight="1" x14ac:dyDescent="0.25">
      <c r="C1070" s="318"/>
      <c r="D1070" s="319"/>
      <c r="E1070" s="552"/>
      <c r="F1070" s="552"/>
      <c r="G1070" s="552"/>
      <c r="H1070" s="552"/>
      <c r="I1070" s="552"/>
      <c r="J1070" s="552"/>
      <c r="K1070" s="552"/>
      <c r="L1070" s="552"/>
      <c r="M1070" s="552"/>
      <c r="N1070" s="553"/>
      <c r="V1070" s="254"/>
      <c r="W1070" s="253"/>
    </row>
    <row r="1071" spans="1:23" ht="12.75" customHeight="1" x14ac:dyDescent="0.25">
      <c r="C1071" s="318"/>
      <c r="D1071" s="331"/>
      <c r="E1071" s="331"/>
      <c r="F1071" s="923" t="str">
        <f>Translations!$B$264</f>
        <v>Ytterligare uppgifter om eventuella avvikelser från hierarkin</v>
      </c>
      <c r="G1071" s="923"/>
      <c r="H1071" s="923"/>
      <c r="I1071" s="923"/>
      <c r="J1071" s="923"/>
      <c r="K1071" s="923"/>
      <c r="L1071" s="923"/>
      <c r="M1071" s="923"/>
      <c r="N1071" s="924"/>
      <c r="V1071" s="254"/>
      <c r="W1071" s="253"/>
    </row>
    <row r="1072" spans="1:23" ht="25.5" customHeight="1" x14ac:dyDescent="0.25">
      <c r="C1072" s="318"/>
      <c r="D1072" s="331"/>
      <c r="E1072" s="331"/>
      <c r="F1072" s="891"/>
      <c r="G1072" s="892"/>
      <c r="H1072" s="892"/>
      <c r="I1072" s="892"/>
      <c r="J1072" s="892"/>
      <c r="K1072" s="892"/>
      <c r="L1072" s="892"/>
      <c r="M1072" s="892"/>
      <c r="N1072" s="893"/>
      <c r="V1072" s="254"/>
      <c r="W1072" s="255" t="b">
        <f>W1069</f>
        <v>0</v>
      </c>
    </row>
    <row r="1073" spans="1:23" ht="5.0999999999999996" customHeight="1" x14ac:dyDescent="0.25">
      <c r="C1073" s="318"/>
      <c r="D1073" s="319"/>
      <c r="E1073" s="552"/>
      <c r="F1073" s="552"/>
      <c r="G1073" s="552"/>
      <c r="H1073" s="552"/>
      <c r="I1073" s="552"/>
      <c r="J1073" s="552"/>
      <c r="K1073" s="552"/>
      <c r="L1073" s="552"/>
      <c r="M1073" s="552"/>
      <c r="N1073" s="553"/>
      <c r="V1073" s="254"/>
      <c r="W1073" s="253"/>
    </row>
    <row r="1074" spans="1:23" ht="12.75" customHeight="1" x14ac:dyDescent="0.25">
      <c r="C1074" s="318"/>
      <c r="D1074" s="322" t="s">
        <v>34</v>
      </c>
      <c r="E1074" s="925" t="str">
        <f>Translations!$B$363</f>
        <v>Beskrivning av den metod som används för att fastställa relevanta tillskrivningsbara utsläppsfaktorer enligt avsnitt 10.1.2 och 10.1.3 i bilaga VII till FAR.</v>
      </c>
      <c r="F1074" s="925"/>
      <c r="G1074" s="925"/>
      <c r="H1074" s="925"/>
      <c r="I1074" s="925"/>
      <c r="J1074" s="925"/>
      <c r="K1074" s="925"/>
      <c r="L1074" s="925"/>
      <c r="M1074" s="925"/>
      <c r="N1074" s="926"/>
      <c r="V1074" s="254"/>
      <c r="W1074" s="253"/>
    </row>
    <row r="1075" spans="1:23" ht="5.0999999999999996" customHeight="1" x14ac:dyDescent="0.25">
      <c r="C1075" s="318"/>
      <c r="D1075" s="319"/>
      <c r="E1075" s="323"/>
      <c r="F1075" s="213"/>
      <c r="G1075" s="556"/>
      <c r="H1075" s="556"/>
      <c r="I1075" s="556"/>
      <c r="J1075" s="556"/>
      <c r="K1075" s="556"/>
      <c r="L1075" s="556"/>
      <c r="M1075" s="556"/>
      <c r="N1075" s="557"/>
      <c r="W1075" s="253"/>
    </row>
    <row r="1076" spans="1:23" ht="12.75" customHeight="1" x14ac:dyDescent="0.25">
      <c r="C1076" s="318"/>
      <c r="D1076" s="322"/>
      <c r="E1076" s="324"/>
      <c r="F1076" s="932" t="str">
        <f>IF(I923&lt;&gt;"",HYPERLINK("#" &amp; Q1076,EUConst_MsgDescription),"")</f>
        <v/>
      </c>
      <c r="G1076" s="906"/>
      <c r="H1076" s="906"/>
      <c r="I1076" s="906"/>
      <c r="J1076" s="906"/>
      <c r="K1076" s="906"/>
      <c r="L1076" s="906"/>
      <c r="M1076" s="906"/>
      <c r="N1076" s="907"/>
      <c r="P1076" s="22" t="s">
        <v>175</v>
      </c>
      <c r="Q1076" s="371" t="str">
        <f>"#"&amp;ADDRESS(ROW($C$10),COLUMN($C$10))</f>
        <v>#$C$10</v>
      </c>
      <c r="W1076" s="253"/>
    </row>
    <row r="1077" spans="1:23" ht="5.0999999999999996" customHeight="1" x14ac:dyDescent="0.25">
      <c r="C1077" s="318"/>
      <c r="D1077" s="322"/>
      <c r="E1077" s="325"/>
      <c r="F1077" s="933"/>
      <c r="G1077" s="933"/>
      <c r="H1077" s="933"/>
      <c r="I1077" s="933"/>
      <c r="J1077" s="933"/>
      <c r="K1077" s="933"/>
      <c r="L1077" s="933"/>
      <c r="M1077" s="933"/>
      <c r="N1077" s="934"/>
      <c r="W1077" s="253"/>
    </row>
    <row r="1078" spans="1:23" s="249" customFormat="1" ht="50.1" customHeight="1" x14ac:dyDescent="0.25">
      <c r="A1078" s="254"/>
      <c r="B1078" s="12"/>
      <c r="C1078" s="318"/>
      <c r="D1078" s="331"/>
      <c r="E1078" s="332"/>
      <c r="F1078" s="891"/>
      <c r="G1078" s="892"/>
      <c r="H1078" s="892"/>
      <c r="I1078" s="892"/>
      <c r="J1078" s="892"/>
      <c r="K1078" s="892"/>
      <c r="L1078" s="892"/>
      <c r="M1078" s="892"/>
      <c r="N1078" s="893"/>
      <c r="O1078" s="36"/>
      <c r="P1078" s="269"/>
      <c r="Q1078" s="245"/>
      <c r="R1078" s="254"/>
      <c r="S1078" s="245"/>
      <c r="T1078" s="245"/>
      <c r="U1078" s="254"/>
      <c r="V1078" s="254"/>
      <c r="W1078" s="255" t="b">
        <f>W1067</f>
        <v>0</v>
      </c>
    </row>
    <row r="1079" spans="1:23" ht="5.0999999999999996" customHeight="1" x14ac:dyDescent="0.25">
      <c r="C1079" s="318"/>
      <c r="D1079" s="322"/>
      <c r="E1079" s="319"/>
      <c r="F1079" s="319"/>
      <c r="G1079" s="319"/>
      <c r="H1079" s="319"/>
      <c r="I1079" s="319"/>
      <c r="J1079" s="319"/>
      <c r="K1079" s="319"/>
      <c r="L1079" s="319"/>
      <c r="M1079" s="319"/>
      <c r="N1079" s="320"/>
      <c r="W1079" s="253"/>
    </row>
    <row r="1080" spans="1:23" ht="12.75" customHeight="1" x14ac:dyDescent="0.25">
      <c r="C1080" s="318"/>
      <c r="D1080" s="322"/>
      <c r="E1080" s="324"/>
      <c r="F1080" s="935" t="str">
        <f>Translations!$B$210</f>
        <v>Hänvisning till externa filer, i förekommande fall</v>
      </c>
      <c r="G1080" s="935"/>
      <c r="H1080" s="935"/>
      <c r="I1080" s="935"/>
      <c r="J1080" s="935"/>
      <c r="K1080" s="845"/>
      <c r="L1080" s="845"/>
      <c r="M1080" s="845"/>
      <c r="N1080" s="845"/>
      <c r="W1080" s="255" t="b">
        <f>W1078</f>
        <v>0</v>
      </c>
    </row>
    <row r="1081" spans="1:23" ht="5.0999999999999996" customHeight="1" x14ac:dyDescent="0.25">
      <c r="C1081" s="318"/>
      <c r="D1081" s="319"/>
      <c r="E1081" s="552"/>
      <c r="F1081" s="552"/>
      <c r="G1081" s="552"/>
      <c r="H1081" s="552"/>
      <c r="I1081" s="552"/>
      <c r="J1081" s="552"/>
      <c r="K1081" s="552"/>
      <c r="L1081" s="552"/>
      <c r="M1081" s="552"/>
      <c r="N1081" s="553"/>
      <c r="R1081" s="254"/>
      <c r="V1081" s="254"/>
      <c r="W1081" s="253"/>
    </row>
    <row r="1082" spans="1:23" ht="12.75" customHeight="1" x14ac:dyDescent="0.25">
      <c r="C1082" s="318"/>
      <c r="D1082" s="322" t="s">
        <v>35</v>
      </c>
      <c r="E1082" s="925" t="str">
        <f>Translations!$B$366</f>
        <v>Är mätbara värmeflöden som importeras från delanläggningar som producerar massa relevanta?</v>
      </c>
      <c r="F1082" s="925"/>
      <c r="G1082" s="925"/>
      <c r="H1082" s="925"/>
      <c r="I1082" s="925"/>
      <c r="J1082" s="925"/>
      <c r="K1082" s="925"/>
      <c r="L1082" s="925"/>
      <c r="M1082" s="931"/>
      <c r="N1082" s="931"/>
      <c r="R1082" s="254"/>
      <c r="V1082" s="254"/>
      <c r="W1082" s="255" t="b">
        <f>W1080</f>
        <v>0</v>
      </c>
    </row>
    <row r="1083" spans="1:23" ht="5.0999999999999996" customHeight="1" x14ac:dyDescent="0.25">
      <c r="C1083" s="318"/>
      <c r="D1083" s="319"/>
      <c r="E1083" s="552"/>
      <c r="F1083" s="552"/>
      <c r="G1083" s="552"/>
      <c r="H1083" s="552"/>
      <c r="I1083" s="552"/>
      <c r="J1083" s="552"/>
      <c r="K1083" s="552"/>
      <c r="L1083" s="552"/>
      <c r="M1083" s="552"/>
      <c r="N1083" s="553"/>
      <c r="R1083" s="254"/>
      <c r="V1083" s="254"/>
      <c r="W1083" s="253"/>
    </row>
    <row r="1084" spans="1:23" ht="12.75" customHeight="1" x14ac:dyDescent="0.25">
      <c r="C1084" s="318"/>
      <c r="D1084" s="319"/>
      <c r="E1084" s="319"/>
      <c r="F1084" s="923" t="str">
        <f>Translations!$B$257</f>
        <v>Beskrivning av den metod som används</v>
      </c>
      <c r="G1084" s="923"/>
      <c r="H1084" s="923"/>
      <c r="I1084" s="923"/>
      <c r="J1084" s="923"/>
      <c r="K1084" s="923"/>
      <c r="L1084" s="923"/>
      <c r="M1084" s="923"/>
      <c r="N1084" s="924"/>
      <c r="R1084" s="254"/>
      <c r="V1084" s="254"/>
      <c r="W1084" s="253"/>
    </row>
    <row r="1085" spans="1:23" ht="5.0999999999999996" customHeight="1" x14ac:dyDescent="0.25">
      <c r="C1085" s="318"/>
      <c r="D1085" s="319"/>
      <c r="E1085" s="552"/>
      <c r="F1085" s="552"/>
      <c r="G1085" s="552"/>
      <c r="H1085" s="552"/>
      <c r="I1085" s="552"/>
      <c r="J1085" s="552"/>
      <c r="K1085" s="552"/>
      <c r="L1085" s="552"/>
      <c r="M1085" s="552"/>
      <c r="N1085" s="553"/>
      <c r="R1085" s="254"/>
      <c r="V1085" s="254"/>
      <c r="W1085" s="253"/>
    </row>
    <row r="1086" spans="1:23" ht="12.75" customHeight="1" x14ac:dyDescent="0.25">
      <c r="C1086" s="318"/>
      <c r="D1086" s="322"/>
      <c r="E1086" s="324"/>
      <c r="F1086" s="932" t="str">
        <f>IF(I923&lt;&gt;"",HYPERLINK("#" &amp; Q1086,EUConst_MsgDescription),"")</f>
        <v/>
      </c>
      <c r="G1086" s="906"/>
      <c r="H1086" s="906"/>
      <c r="I1086" s="906"/>
      <c r="J1086" s="906"/>
      <c r="K1086" s="906"/>
      <c r="L1086" s="906"/>
      <c r="M1086" s="906"/>
      <c r="N1086" s="907"/>
      <c r="P1086" s="22" t="s">
        <v>175</v>
      </c>
      <c r="Q1086" s="371" t="str">
        <f>"#"&amp;ADDRESS(ROW($C$10),COLUMN($C$10))</f>
        <v>#$C$10</v>
      </c>
      <c r="W1086" s="253"/>
    </row>
    <row r="1087" spans="1:23" ht="5.0999999999999996" customHeight="1" x14ac:dyDescent="0.25">
      <c r="C1087" s="318"/>
      <c r="D1087" s="322"/>
      <c r="E1087" s="325"/>
      <c r="F1087" s="933"/>
      <c r="G1087" s="933"/>
      <c r="H1087" s="933"/>
      <c r="I1087" s="933"/>
      <c r="J1087" s="933"/>
      <c r="K1087" s="933"/>
      <c r="L1087" s="933"/>
      <c r="M1087" s="933"/>
      <c r="N1087" s="934"/>
      <c r="W1087" s="253"/>
    </row>
    <row r="1088" spans="1:23" ht="50.1" customHeight="1" thickBot="1" x14ac:dyDescent="0.3">
      <c r="C1088" s="318"/>
      <c r="D1088" s="319"/>
      <c r="E1088" s="319"/>
      <c r="F1088" s="891"/>
      <c r="G1088" s="892"/>
      <c r="H1088" s="892"/>
      <c r="I1088" s="892"/>
      <c r="J1088" s="892"/>
      <c r="K1088" s="892"/>
      <c r="L1088" s="892"/>
      <c r="M1088" s="892"/>
      <c r="N1088" s="893"/>
      <c r="R1088" s="254"/>
      <c r="V1088" s="254"/>
      <c r="W1088" s="270" t="b">
        <f>OR(W1082,AND(M1082&lt;&gt;"",M1082=FALSE))</f>
        <v>0</v>
      </c>
    </row>
    <row r="1089" spans="2:23" ht="5.0999999999999996" customHeight="1" x14ac:dyDescent="0.25">
      <c r="C1089" s="318"/>
      <c r="D1089" s="322"/>
      <c r="E1089" s="319"/>
      <c r="F1089" s="319"/>
      <c r="G1089" s="319"/>
      <c r="H1089" s="319"/>
      <c r="I1089" s="319"/>
      <c r="J1089" s="319"/>
      <c r="K1089" s="319"/>
      <c r="L1089" s="319"/>
      <c r="M1089" s="319"/>
      <c r="N1089" s="320"/>
    </row>
    <row r="1090" spans="2:23" ht="5.0999999999999996" customHeight="1" x14ac:dyDescent="0.25">
      <c r="B1090" s="244"/>
      <c r="C1090" s="315"/>
      <c r="D1090" s="328"/>
      <c r="E1090" s="316"/>
      <c r="F1090" s="316"/>
      <c r="G1090" s="316"/>
      <c r="H1090" s="316"/>
      <c r="I1090" s="316"/>
      <c r="J1090" s="316"/>
      <c r="K1090" s="316"/>
      <c r="L1090" s="316"/>
      <c r="M1090" s="316"/>
      <c r="N1090" s="317"/>
    </row>
    <row r="1091" spans="2:23" ht="12.75" customHeight="1" x14ac:dyDescent="0.25">
      <c r="B1091" s="244"/>
      <c r="C1091" s="318"/>
      <c r="D1091" s="321" t="s">
        <v>331</v>
      </c>
      <c r="E1091" s="962" t="str">
        <f>Translations!$B$367</f>
        <v>Delanläggningens restgasbalans</v>
      </c>
      <c r="F1091" s="962"/>
      <c r="G1091" s="962"/>
      <c r="H1091" s="962"/>
      <c r="I1091" s="962"/>
      <c r="J1091" s="962"/>
      <c r="K1091" s="962"/>
      <c r="L1091" s="962"/>
      <c r="M1091" s="962"/>
      <c r="N1091" s="963"/>
    </row>
    <row r="1092" spans="2:23" ht="12.75" customHeight="1" x14ac:dyDescent="0.25">
      <c r="B1092" s="244"/>
      <c r="C1092" s="318"/>
      <c r="D1092" s="322" t="s">
        <v>31</v>
      </c>
      <c r="E1092" s="925" t="str">
        <f>Translations!$B$370</f>
        <v>Är restgaser relevanta för delanläggningen?</v>
      </c>
      <c r="F1092" s="925"/>
      <c r="G1092" s="925"/>
      <c r="H1092" s="925"/>
      <c r="I1092" s="925"/>
      <c r="J1092" s="925"/>
      <c r="K1092" s="925"/>
      <c r="L1092" s="925"/>
      <c r="M1092" s="931"/>
      <c r="N1092" s="931"/>
    </row>
    <row r="1093" spans="2:23" ht="12.75" customHeight="1" x14ac:dyDescent="0.25">
      <c r="B1093" s="244"/>
      <c r="C1093" s="318"/>
      <c r="D1093" s="322"/>
      <c r="E1093" s="319"/>
      <c r="F1093" s="319"/>
      <c r="G1093" s="319"/>
      <c r="H1093" s="319"/>
      <c r="I1093" s="319"/>
      <c r="J1093" s="866" t="str">
        <f>IF(I923="","",IF(AND(M1092&lt;&gt;"",M1092=FALSE),HYPERLINK(Q1093,EUconst_MsgGoOn),""))</f>
        <v/>
      </c>
      <c r="K1093" s="867"/>
      <c r="L1093" s="867"/>
      <c r="M1093" s="867"/>
      <c r="N1093" s="868"/>
      <c r="P1093" s="22" t="s">
        <v>175</v>
      </c>
      <c r="Q1093" s="371" t="str">
        <f>"#JUMP_F"&amp;P923+1</f>
        <v>#JUMP_F2</v>
      </c>
    </row>
    <row r="1094" spans="2:23" ht="5.0999999999999996" customHeight="1" x14ac:dyDescent="0.25">
      <c r="B1094" s="244"/>
      <c r="C1094" s="318"/>
      <c r="D1094" s="322"/>
      <c r="E1094" s="319"/>
      <c r="F1094" s="319"/>
      <c r="G1094" s="319"/>
      <c r="H1094" s="319"/>
      <c r="I1094" s="319"/>
      <c r="J1094" s="319"/>
      <c r="K1094" s="319"/>
      <c r="L1094" s="319"/>
      <c r="M1094" s="319"/>
      <c r="N1094" s="320"/>
    </row>
    <row r="1095" spans="2:23" ht="12.75" customHeight="1" x14ac:dyDescent="0.25">
      <c r="B1095" s="244"/>
      <c r="C1095" s="318"/>
      <c r="D1095" s="322" t="s">
        <v>32</v>
      </c>
      <c r="E1095" s="925" t="str">
        <f>Translations!$B$249</f>
        <v>Information om tillämpad metod</v>
      </c>
      <c r="F1095" s="925"/>
      <c r="G1095" s="925"/>
      <c r="H1095" s="925"/>
      <c r="I1095" s="925"/>
      <c r="J1095" s="925"/>
      <c r="K1095" s="925"/>
      <c r="L1095" s="925"/>
      <c r="M1095" s="925"/>
      <c r="N1095" s="926"/>
    </row>
    <row r="1096" spans="2:23" ht="25.5" customHeight="1" thickBot="1" x14ac:dyDescent="0.3">
      <c r="B1096" s="244"/>
      <c r="C1096" s="318"/>
      <c r="D1096" s="319"/>
      <c r="E1096" s="319"/>
      <c r="F1096" s="336"/>
      <c r="G1096" s="319"/>
      <c r="H1096" s="319"/>
      <c r="I1096" s="927" t="str">
        <f>Translations!$B$254</f>
        <v>Datakälla</v>
      </c>
      <c r="J1096" s="927"/>
      <c r="K1096" s="927" t="str">
        <f>Translations!$B$255</f>
        <v>Andra datakällor 
(i förekommande fall)</v>
      </c>
      <c r="L1096" s="927"/>
      <c r="M1096" s="927" t="str">
        <f>Translations!$B$255</f>
        <v>Andra datakällor 
(i förekommande fall)</v>
      </c>
      <c r="N1096" s="927"/>
      <c r="W1096" s="245" t="s">
        <v>168</v>
      </c>
    </row>
    <row r="1097" spans="2:23" ht="12.75" customHeight="1" x14ac:dyDescent="0.25">
      <c r="B1097" s="244"/>
      <c r="C1097" s="318"/>
      <c r="D1097" s="322"/>
      <c r="E1097" s="324" t="s">
        <v>310</v>
      </c>
      <c r="F1097" s="912" t="str">
        <f>Translations!$B$374</f>
        <v>Producerade restgaser</v>
      </c>
      <c r="G1097" s="912"/>
      <c r="H1097" s="913"/>
      <c r="I1097" s="903"/>
      <c r="J1097" s="904"/>
      <c r="K1097" s="898"/>
      <c r="L1097" s="902"/>
      <c r="M1097" s="898"/>
      <c r="N1097" s="899"/>
      <c r="W1097" s="251" t="b">
        <f>AND(M1092&lt;&gt;"",M1092=FALSE)</f>
        <v>0</v>
      </c>
    </row>
    <row r="1098" spans="2:23" ht="12.75" customHeight="1" x14ac:dyDescent="0.25">
      <c r="B1098" s="244"/>
      <c r="C1098" s="318"/>
      <c r="D1098" s="322"/>
      <c r="E1098" s="324" t="s">
        <v>311</v>
      </c>
      <c r="F1098" s="914" t="str">
        <f>Translations!$B$256</f>
        <v>Energiinnehåll</v>
      </c>
      <c r="G1098" s="914"/>
      <c r="H1098" s="915"/>
      <c r="I1098" s="916"/>
      <c r="J1098" s="917"/>
      <c r="K1098" s="918"/>
      <c r="L1098" s="919"/>
      <c r="M1098" s="918"/>
      <c r="N1098" s="920"/>
      <c r="W1098" s="252" t="b">
        <f>W1097</f>
        <v>0</v>
      </c>
    </row>
    <row r="1099" spans="2:23" ht="12.75" customHeight="1" x14ac:dyDescent="0.25">
      <c r="B1099" s="244"/>
      <c r="C1099" s="318"/>
      <c r="D1099" s="322"/>
      <c r="E1099" s="324" t="s">
        <v>312</v>
      </c>
      <c r="F1099" s="921" t="str">
        <f>Translations!$B$375</f>
        <v>Emissionsfaktor</v>
      </c>
      <c r="G1099" s="921"/>
      <c r="H1099" s="922"/>
      <c r="I1099" s="879"/>
      <c r="J1099" s="880"/>
      <c r="K1099" s="881"/>
      <c r="L1099" s="882"/>
      <c r="M1099" s="881"/>
      <c r="N1099" s="883"/>
      <c r="W1099" s="252" t="b">
        <f>W1098</f>
        <v>0</v>
      </c>
    </row>
    <row r="1100" spans="2:23" ht="12.75" customHeight="1" x14ac:dyDescent="0.25">
      <c r="B1100" s="244"/>
      <c r="C1100" s="318"/>
      <c r="D1100" s="322"/>
      <c r="E1100" s="324" t="s">
        <v>313</v>
      </c>
      <c r="F1100" s="912" t="str">
        <f>Translations!$B$376</f>
        <v>Förbrukade restgaser</v>
      </c>
      <c r="G1100" s="912"/>
      <c r="H1100" s="913"/>
      <c r="I1100" s="903"/>
      <c r="J1100" s="904"/>
      <c r="K1100" s="898"/>
      <c r="L1100" s="902"/>
      <c r="M1100" s="898"/>
      <c r="N1100" s="899"/>
      <c r="W1100" s="252" t="b">
        <f t="shared" ref="W1100:W1111" si="4">W1099</f>
        <v>0</v>
      </c>
    </row>
    <row r="1101" spans="2:23" ht="12.75" customHeight="1" x14ac:dyDescent="0.25">
      <c r="B1101" s="244"/>
      <c r="C1101" s="318"/>
      <c r="D1101" s="322"/>
      <c r="E1101" s="324" t="s">
        <v>314</v>
      </c>
      <c r="F1101" s="914" t="str">
        <f>Translations!$B$256</f>
        <v>Energiinnehåll</v>
      </c>
      <c r="G1101" s="914"/>
      <c r="H1101" s="915"/>
      <c r="I1101" s="916"/>
      <c r="J1101" s="917"/>
      <c r="K1101" s="918"/>
      <c r="L1101" s="919"/>
      <c r="M1101" s="918"/>
      <c r="N1101" s="920"/>
      <c r="W1101" s="252" t="b">
        <f t="shared" si="4"/>
        <v>0</v>
      </c>
    </row>
    <row r="1102" spans="2:23" ht="12.75" customHeight="1" x14ac:dyDescent="0.25">
      <c r="B1102" s="244"/>
      <c r="C1102" s="318"/>
      <c r="D1102" s="322"/>
      <c r="E1102" s="324" t="s">
        <v>315</v>
      </c>
      <c r="F1102" s="921" t="str">
        <f>Translations!$B$375</f>
        <v>Emissionsfaktor</v>
      </c>
      <c r="G1102" s="921"/>
      <c r="H1102" s="922"/>
      <c r="I1102" s="879"/>
      <c r="J1102" s="880"/>
      <c r="K1102" s="881"/>
      <c r="L1102" s="882"/>
      <c r="M1102" s="881"/>
      <c r="N1102" s="883"/>
      <c r="W1102" s="252" t="b">
        <f t="shared" si="4"/>
        <v>0</v>
      </c>
    </row>
    <row r="1103" spans="2:23" ht="12.75" customHeight="1" x14ac:dyDescent="0.25">
      <c r="B1103" s="244"/>
      <c r="C1103" s="318"/>
      <c r="D1103" s="322"/>
      <c r="E1103" s="324" t="s">
        <v>316</v>
      </c>
      <c r="F1103" s="912" t="str">
        <f>Translations!$B$377</f>
        <v>Facklade restgaser (inte säkerhetsfackling)</v>
      </c>
      <c r="G1103" s="912"/>
      <c r="H1103" s="913"/>
      <c r="I1103" s="903"/>
      <c r="J1103" s="904"/>
      <c r="K1103" s="898"/>
      <c r="L1103" s="902"/>
      <c r="M1103" s="898"/>
      <c r="N1103" s="899"/>
      <c r="W1103" s="252" t="b">
        <f t="shared" si="4"/>
        <v>0</v>
      </c>
    </row>
    <row r="1104" spans="2:23" ht="12.75" customHeight="1" x14ac:dyDescent="0.25">
      <c r="B1104" s="244"/>
      <c r="C1104" s="318"/>
      <c r="D1104" s="322"/>
      <c r="E1104" s="324" t="s">
        <v>317</v>
      </c>
      <c r="F1104" s="914" t="str">
        <f>Translations!$B$256</f>
        <v>Energiinnehåll</v>
      </c>
      <c r="G1104" s="914"/>
      <c r="H1104" s="915"/>
      <c r="I1104" s="916"/>
      <c r="J1104" s="917"/>
      <c r="K1104" s="918"/>
      <c r="L1104" s="919"/>
      <c r="M1104" s="918"/>
      <c r="N1104" s="920"/>
      <c r="W1104" s="252" t="b">
        <f t="shared" si="4"/>
        <v>0</v>
      </c>
    </row>
    <row r="1105" spans="2:23" ht="12.75" customHeight="1" x14ac:dyDescent="0.25">
      <c r="B1105" s="244"/>
      <c r="C1105" s="318"/>
      <c r="D1105" s="322"/>
      <c r="E1105" s="324" t="s">
        <v>318</v>
      </c>
      <c r="F1105" s="921" t="str">
        <f>Translations!$B$375</f>
        <v>Emissionsfaktor</v>
      </c>
      <c r="G1105" s="921"/>
      <c r="H1105" s="922"/>
      <c r="I1105" s="879"/>
      <c r="J1105" s="880"/>
      <c r="K1105" s="881"/>
      <c r="L1105" s="882"/>
      <c r="M1105" s="881"/>
      <c r="N1105" s="883"/>
      <c r="W1105" s="252" t="b">
        <f t="shared" si="4"/>
        <v>0</v>
      </c>
    </row>
    <row r="1106" spans="2:23" ht="12.75" customHeight="1" x14ac:dyDescent="0.25">
      <c r="B1106" s="244"/>
      <c r="C1106" s="318"/>
      <c r="D1106" s="322"/>
      <c r="E1106" s="324" t="s">
        <v>319</v>
      </c>
      <c r="F1106" s="912" t="str">
        <f>Translations!$B$378</f>
        <v>Importerade restgaser</v>
      </c>
      <c r="G1106" s="912"/>
      <c r="H1106" s="913"/>
      <c r="I1106" s="903"/>
      <c r="J1106" s="904"/>
      <c r="K1106" s="898"/>
      <c r="L1106" s="902"/>
      <c r="M1106" s="898"/>
      <c r="N1106" s="899"/>
      <c r="W1106" s="252" t="b">
        <f t="shared" si="4"/>
        <v>0</v>
      </c>
    </row>
    <row r="1107" spans="2:23" ht="12.75" customHeight="1" x14ac:dyDescent="0.25">
      <c r="B1107" s="244"/>
      <c r="C1107" s="318"/>
      <c r="D1107" s="322"/>
      <c r="E1107" s="324" t="s">
        <v>320</v>
      </c>
      <c r="F1107" s="914" t="str">
        <f>Translations!$B$256</f>
        <v>Energiinnehåll</v>
      </c>
      <c r="G1107" s="914"/>
      <c r="H1107" s="915"/>
      <c r="I1107" s="916"/>
      <c r="J1107" s="917"/>
      <c r="K1107" s="918"/>
      <c r="L1107" s="919"/>
      <c r="M1107" s="918"/>
      <c r="N1107" s="920"/>
      <c r="W1107" s="252" t="b">
        <f t="shared" si="4"/>
        <v>0</v>
      </c>
    </row>
    <row r="1108" spans="2:23" ht="12.75" customHeight="1" x14ac:dyDescent="0.25">
      <c r="B1108" s="244"/>
      <c r="C1108" s="318"/>
      <c r="D1108" s="322"/>
      <c r="E1108" s="324" t="s">
        <v>321</v>
      </c>
      <c r="F1108" s="921" t="str">
        <f>Translations!$B$375</f>
        <v>Emissionsfaktor</v>
      </c>
      <c r="G1108" s="921"/>
      <c r="H1108" s="922"/>
      <c r="I1108" s="879"/>
      <c r="J1108" s="880"/>
      <c r="K1108" s="881"/>
      <c r="L1108" s="882"/>
      <c r="M1108" s="881"/>
      <c r="N1108" s="883"/>
      <c r="W1108" s="252" t="b">
        <f t="shared" si="4"/>
        <v>0</v>
      </c>
    </row>
    <row r="1109" spans="2:23" ht="12.75" customHeight="1" x14ac:dyDescent="0.25">
      <c r="B1109" s="244"/>
      <c r="C1109" s="318"/>
      <c r="D1109" s="322"/>
      <c r="E1109" s="324" t="s">
        <v>322</v>
      </c>
      <c r="F1109" s="912" t="str">
        <f>Translations!$B$379</f>
        <v>Exporterade restgaser</v>
      </c>
      <c r="G1109" s="912"/>
      <c r="H1109" s="913"/>
      <c r="I1109" s="903"/>
      <c r="J1109" s="904"/>
      <c r="K1109" s="898"/>
      <c r="L1109" s="902"/>
      <c r="M1109" s="898"/>
      <c r="N1109" s="899"/>
      <c r="W1109" s="252" t="b">
        <f t="shared" si="4"/>
        <v>0</v>
      </c>
    </row>
    <row r="1110" spans="2:23" ht="12.75" customHeight="1" x14ac:dyDescent="0.25">
      <c r="B1110" s="244"/>
      <c r="C1110" s="318"/>
      <c r="D1110" s="322"/>
      <c r="E1110" s="324" t="s">
        <v>323</v>
      </c>
      <c r="F1110" s="914" t="str">
        <f>Translations!$B$256</f>
        <v>Energiinnehåll</v>
      </c>
      <c r="G1110" s="914"/>
      <c r="H1110" s="915"/>
      <c r="I1110" s="916"/>
      <c r="J1110" s="917"/>
      <c r="K1110" s="918"/>
      <c r="L1110" s="919"/>
      <c r="M1110" s="918"/>
      <c r="N1110" s="920"/>
      <c r="W1110" s="252" t="b">
        <f t="shared" si="4"/>
        <v>0</v>
      </c>
    </row>
    <row r="1111" spans="2:23" ht="12.75" customHeight="1" x14ac:dyDescent="0.25">
      <c r="B1111" s="244"/>
      <c r="C1111" s="318"/>
      <c r="D1111" s="322"/>
      <c r="E1111" s="324" t="s">
        <v>324</v>
      </c>
      <c r="F1111" s="921" t="str">
        <f>Translations!$B$375</f>
        <v>Emissionsfaktor</v>
      </c>
      <c r="G1111" s="921"/>
      <c r="H1111" s="922"/>
      <c r="I1111" s="879"/>
      <c r="J1111" s="880"/>
      <c r="K1111" s="881"/>
      <c r="L1111" s="882"/>
      <c r="M1111" s="881"/>
      <c r="N1111" s="883"/>
      <c r="W1111" s="252" t="b">
        <f t="shared" si="4"/>
        <v>0</v>
      </c>
    </row>
    <row r="1112" spans="2:23" ht="5.0999999999999996" customHeight="1" x14ac:dyDescent="0.25">
      <c r="B1112" s="244"/>
      <c r="C1112" s="318"/>
      <c r="D1112" s="322"/>
      <c r="E1112" s="319"/>
      <c r="F1112" s="319"/>
      <c r="G1112" s="319"/>
      <c r="H1112" s="319"/>
      <c r="I1112" s="319"/>
      <c r="J1112" s="319"/>
      <c r="K1112" s="319"/>
      <c r="L1112" s="319"/>
      <c r="M1112" s="319"/>
      <c r="N1112" s="320"/>
      <c r="W1112" s="267"/>
    </row>
    <row r="1113" spans="2:23" ht="12.75" customHeight="1" x14ac:dyDescent="0.25">
      <c r="B1113" s="244"/>
      <c r="C1113" s="318"/>
      <c r="D1113" s="322"/>
      <c r="E1113" s="324" t="s">
        <v>325</v>
      </c>
      <c r="F1113" s="923" t="str">
        <f>Translations!$B$257</f>
        <v>Beskrivning av den metod som används</v>
      </c>
      <c r="G1113" s="923"/>
      <c r="H1113" s="923"/>
      <c r="I1113" s="923"/>
      <c r="J1113" s="923"/>
      <c r="K1113" s="923"/>
      <c r="L1113" s="923"/>
      <c r="M1113" s="923"/>
      <c r="N1113" s="924"/>
      <c r="W1113" s="253"/>
    </row>
    <row r="1114" spans="2:23" ht="5.0999999999999996" customHeight="1" x14ac:dyDescent="0.25">
      <c r="C1114" s="318"/>
      <c r="D1114" s="319"/>
      <c r="E1114" s="323"/>
      <c r="F1114" s="333"/>
      <c r="G1114" s="334"/>
      <c r="H1114" s="334"/>
      <c r="I1114" s="334"/>
      <c r="J1114" s="334"/>
      <c r="K1114" s="334"/>
      <c r="L1114" s="334"/>
      <c r="M1114" s="334"/>
      <c r="N1114" s="335"/>
      <c r="W1114" s="253"/>
    </row>
    <row r="1115" spans="2:23" ht="12.75" customHeight="1" x14ac:dyDescent="0.25">
      <c r="C1115" s="318"/>
      <c r="D1115" s="322"/>
      <c r="E1115" s="324"/>
      <c r="F1115" s="932" t="str">
        <f>IF(I923&lt;&gt;"",HYPERLINK("#" &amp; Q1115,EUConst_MsgDescription),"")</f>
        <v/>
      </c>
      <c r="G1115" s="906"/>
      <c r="H1115" s="906"/>
      <c r="I1115" s="906"/>
      <c r="J1115" s="906"/>
      <c r="K1115" s="906"/>
      <c r="L1115" s="906"/>
      <c r="M1115" s="906"/>
      <c r="N1115" s="907"/>
      <c r="P1115" s="22" t="s">
        <v>175</v>
      </c>
      <c r="Q1115" s="371" t="str">
        <f>"#"&amp;ADDRESS(ROW($C$10),COLUMN($C$10))</f>
        <v>#$C$10</v>
      </c>
      <c r="W1115" s="253"/>
    </row>
    <row r="1116" spans="2:23" ht="5.0999999999999996" customHeight="1" x14ac:dyDescent="0.25">
      <c r="C1116" s="318"/>
      <c r="D1116" s="322"/>
      <c r="E1116" s="325"/>
      <c r="F1116" s="933"/>
      <c r="G1116" s="933"/>
      <c r="H1116" s="933"/>
      <c r="I1116" s="933"/>
      <c r="J1116" s="933"/>
      <c r="K1116" s="933"/>
      <c r="L1116" s="933"/>
      <c r="M1116" s="933"/>
      <c r="N1116" s="934"/>
      <c r="W1116" s="253"/>
    </row>
    <row r="1117" spans="2:23" ht="50.1" customHeight="1" x14ac:dyDescent="0.25">
      <c r="C1117" s="318"/>
      <c r="D1117" s="325"/>
      <c r="E1117" s="325"/>
      <c r="F1117" s="891"/>
      <c r="G1117" s="892"/>
      <c r="H1117" s="892"/>
      <c r="I1117" s="892"/>
      <c r="J1117" s="892"/>
      <c r="K1117" s="892"/>
      <c r="L1117" s="892"/>
      <c r="M1117" s="892"/>
      <c r="N1117" s="893"/>
      <c r="W1117" s="252" t="b">
        <f>W1099</f>
        <v>0</v>
      </c>
    </row>
    <row r="1118" spans="2:23" ht="5.0999999999999996" customHeight="1" x14ac:dyDescent="0.25">
      <c r="C1118" s="318"/>
      <c r="D1118" s="322"/>
      <c r="E1118" s="319"/>
      <c r="F1118" s="319"/>
      <c r="G1118" s="319"/>
      <c r="H1118" s="319"/>
      <c r="I1118" s="319"/>
      <c r="J1118" s="319"/>
      <c r="K1118" s="319"/>
      <c r="L1118" s="319"/>
      <c r="M1118" s="319"/>
      <c r="N1118" s="320"/>
      <c r="W1118" s="252"/>
    </row>
    <row r="1119" spans="2:23" ht="12.75" customHeight="1" x14ac:dyDescent="0.25">
      <c r="C1119" s="318"/>
      <c r="D1119" s="322"/>
      <c r="E1119" s="324"/>
      <c r="F1119" s="935" t="str">
        <f>Translations!$B$210</f>
        <v>Hänvisning till externa filer, i förekommande fall</v>
      </c>
      <c r="G1119" s="935"/>
      <c r="H1119" s="935"/>
      <c r="I1119" s="935"/>
      <c r="J1119" s="935"/>
      <c r="K1119" s="845"/>
      <c r="L1119" s="845"/>
      <c r="M1119" s="845"/>
      <c r="N1119" s="845"/>
      <c r="W1119" s="252" t="b">
        <f>W1117</f>
        <v>0</v>
      </c>
    </row>
    <row r="1120" spans="2:23" ht="5.0999999999999996" customHeight="1" x14ac:dyDescent="0.25">
      <c r="C1120" s="318"/>
      <c r="D1120" s="322"/>
      <c r="E1120" s="319"/>
      <c r="F1120" s="319"/>
      <c r="G1120" s="319"/>
      <c r="H1120" s="319"/>
      <c r="I1120" s="319"/>
      <c r="J1120" s="319"/>
      <c r="K1120" s="319"/>
      <c r="L1120" s="319"/>
      <c r="M1120" s="319"/>
      <c r="N1120" s="320"/>
      <c r="W1120" s="271"/>
    </row>
    <row r="1121" spans="1:26" ht="12.75" customHeight="1" x14ac:dyDescent="0.25">
      <c r="C1121" s="318"/>
      <c r="D1121" s="322" t="s">
        <v>33</v>
      </c>
      <c r="E1121" s="951" t="str">
        <f>Translations!$B$258</f>
        <v>Har den hierarkiska ordningen följts?</v>
      </c>
      <c r="F1121" s="951"/>
      <c r="G1121" s="951"/>
      <c r="H1121" s="952"/>
      <c r="I1121" s="260"/>
      <c r="J1121" s="330" t="str">
        <f>Translations!$B$259</f>
        <v>Om inte, varför?</v>
      </c>
      <c r="K1121" s="871"/>
      <c r="L1121" s="872"/>
      <c r="M1121" s="872"/>
      <c r="N1121" s="886"/>
      <c r="V1121" s="272" t="b">
        <f>W1119</f>
        <v>0</v>
      </c>
      <c r="W1121" s="258" t="b">
        <f>OR(W1117,AND(I1121&lt;&gt;"",I1121=TRUE))</f>
        <v>0</v>
      </c>
    </row>
    <row r="1122" spans="1:26" ht="5.0999999999999996" customHeight="1" x14ac:dyDescent="0.25">
      <c r="C1122" s="318"/>
      <c r="D1122" s="319"/>
      <c r="E1122" s="552"/>
      <c r="F1122" s="552"/>
      <c r="G1122" s="552"/>
      <c r="H1122" s="552"/>
      <c r="I1122" s="552"/>
      <c r="J1122" s="552"/>
      <c r="K1122" s="552"/>
      <c r="L1122" s="552"/>
      <c r="M1122" s="552"/>
      <c r="N1122" s="553"/>
      <c r="W1122" s="267"/>
    </row>
    <row r="1123" spans="1:26" ht="12.75" customHeight="1" x14ac:dyDescent="0.25">
      <c r="C1123" s="318"/>
      <c r="D1123" s="331"/>
      <c r="E1123" s="331"/>
      <c r="F1123" s="923" t="str">
        <f>Translations!$B$264</f>
        <v>Ytterligare uppgifter om eventuella avvikelser från hierarkin</v>
      </c>
      <c r="G1123" s="923"/>
      <c r="H1123" s="923"/>
      <c r="I1123" s="923"/>
      <c r="J1123" s="923"/>
      <c r="K1123" s="923"/>
      <c r="L1123" s="923"/>
      <c r="M1123" s="923"/>
      <c r="N1123" s="924"/>
      <c r="W1123" s="271"/>
    </row>
    <row r="1124" spans="1:26" ht="25.5" customHeight="1" thickBot="1" x14ac:dyDescent="0.3">
      <c r="C1124" s="318"/>
      <c r="D1124" s="331"/>
      <c r="E1124" s="331"/>
      <c r="F1124" s="891"/>
      <c r="G1124" s="892"/>
      <c r="H1124" s="892"/>
      <c r="I1124" s="892"/>
      <c r="J1124" s="892"/>
      <c r="K1124" s="892"/>
      <c r="L1124" s="892"/>
      <c r="M1124" s="892"/>
      <c r="N1124" s="893"/>
      <c r="W1124" s="273" t="b">
        <f>W1121</f>
        <v>0</v>
      </c>
    </row>
    <row r="1125" spans="1:26" s="20" customFormat="1" ht="13.2" x14ac:dyDescent="0.25">
      <c r="A1125" s="18"/>
      <c r="B1125" s="36"/>
      <c r="C1125" s="337"/>
      <c r="D1125" s="338"/>
      <c r="E1125" s="338"/>
      <c r="F1125" s="338"/>
      <c r="G1125" s="338"/>
      <c r="H1125" s="338"/>
      <c r="I1125" s="338"/>
      <c r="J1125" s="338"/>
      <c r="K1125" s="338"/>
      <c r="L1125" s="338"/>
      <c r="M1125" s="338"/>
      <c r="N1125" s="339"/>
      <c r="O1125" s="36"/>
      <c r="P1125" s="123" t="str">
        <f>IF(OR(P923=1,AND(I923&lt;&gt;"",COUNTIF(P$2153:$P2749,"PRINT")=0)),"PRINT","")</f>
        <v>PRINT</v>
      </c>
      <c r="Q1125" s="22" t="s">
        <v>256</v>
      </c>
      <c r="R1125" s="23"/>
      <c r="S1125" s="23"/>
      <c r="T1125" s="22"/>
      <c r="U1125" s="22"/>
      <c r="V1125" s="22"/>
      <c r="W1125" s="22"/>
    </row>
    <row r="1126" spans="1:26" s="20" customFormat="1" ht="14.4" thickBot="1" x14ac:dyDescent="0.3">
      <c r="A1126" s="18"/>
      <c r="B1126" s="36"/>
      <c r="C1126" s="36"/>
      <c r="D1126" s="36"/>
      <c r="E1126" s="36"/>
      <c r="F1126" s="36"/>
      <c r="G1126" s="36"/>
      <c r="H1126" s="36"/>
      <c r="I1126" s="36"/>
      <c r="J1126" s="36"/>
      <c r="K1126" s="36"/>
      <c r="L1126" s="36"/>
      <c r="M1126" s="36"/>
      <c r="N1126" s="36"/>
      <c r="O1126" s="36"/>
      <c r="P1126" s="22"/>
      <c r="Q1126" s="22"/>
      <c r="R1126" s="23"/>
      <c r="S1126" s="23"/>
      <c r="T1126" s="22"/>
      <c r="U1126" s="22"/>
      <c r="V1126" s="22"/>
      <c r="W1126" s="22"/>
      <c r="X1126" s="244"/>
      <c r="Y1126" s="244"/>
      <c r="Z1126" s="244"/>
    </row>
    <row r="1127" spans="1:26" s="20" customFormat="1" ht="12.75" customHeight="1" thickBot="1" x14ac:dyDescent="0.35">
      <c r="A1127" s="18"/>
      <c r="B1127" s="36"/>
      <c r="C1127" s="281"/>
      <c r="D1127" s="281"/>
      <c r="E1127" s="281"/>
      <c r="F1127" s="281"/>
      <c r="G1127" s="281"/>
      <c r="H1127" s="281"/>
      <c r="I1127" s="281"/>
      <c r="J1127" s="281"/>
      <c r="K1127" s="281"/>
      <c r="L1127" s="281"/>
      <c r="M1127" s="281"/>
      <c r="N1127" s="281"/>
      <c r="O1127" s="36"/>
      <c r="P1127" s="22"/>
      <c r="Q1127" s="22"/>
      <c r="R1127" s="23"/>
      <c r="S1127" s="23"/>
      <c r="T1127" s="22"/>
      <c r="U1127" s="22"/>
      <c r="V1127" s="22"/>
      <c r="W1127" s="22"/>
      <c r="X1127" s="244"/>
      <c r="Y1127" s="244"/>
      <c r="Z1127" s="244"/>
    </row>
    <row r="1128" spans="1:26" s="241" customFormat="1" ht="15" customHeight="1" thickBot="1" x14ac:dyDescent="0.3">
      <c r="A1128" s="240"/>
      <c r="B1128" s="168"/>
      <c r="C1128" s="239">
        <f>C923+1</f>
        <v>6</v>
      </c>
      <c r="D1128" s="953" t="str">
        <f>Translations!$B$295</f>
        <v>Delanläggning med produktriktmärke:</v>
      </c>
      <c r="E1128" s="954"/>
      <c r="F1128" s="954"/>
      <c r="G1128" s="954"/>
      <c r="H1128" s="954"/>
      <c r="I1128" s="955" t="str">
        <f>IF(INDEX(CNTR_SubInstListIsProdBM,$C1128),INDEX(CNTR_SubInstListNames,$C1128),"")</f>
        <v/>
      </c>
      <c r="J1128" s="956"/>
      <c r="K1128" s="956"/>
      <c r="L1128" s="956"/>
      <c r="M1128" s="956"/>
      <c r="N1128" s="957"/>
      <c r="O1128" s="36"/>
      <c r="P1128" s="373">
        <v>1</v>
      </c>
      <c r="Q1128" s="245"/>
      <c r="R1128" s="262"/>
      <c r="S1128" s="262"/>
      <c r="T1128" s="262"/>
      <c r="U1128" s="240"/>
      <c r="V1128" s="355" t="s">
        <v>326</v>
      </c>
      <c r="W1128" s="356" t="b">
        <f>AND(CNTR_ExistSubInstEntries,I1128="")</f>
        <v>0</v>
      </c>
    </row>
    <row r="1129" spans="1:26" ht="12.75" customHeight="1" thickBot="1" x14ac:dyDescent="0.3">
      <c r="C1129" s="236"/>
      <c r="D1129" s="237"/>
      <c r="E1129" s="958" t="str">
        <f>Translations!$B$296</f>
        <v>Namnet på delanläggningen med produktriktmärke visas automatiskt i inmatningsfälten i bladet ”C_InstallationDescription”.</v>
      </c>
      <c r="F1129" s="959"/>
      <c r="G1129" s="959"/>
      <c r="H1129" s="959"/>
      <c r="I1129" s="959"/>
      <c r="J1129" s="959"/>
      <c r="K1129" s="959"/>
      <c r="L1129" s="959"/>
      <c r="M1129" s="959"/>
      <c r="N1129" s="960"/>
    </row>
    <row r="1130" spans="1:26" ht="5.0999999999999996" customHeight="1" x14ac:dyDescent="0.25">
      <c r="C1130" s="224"/>
      <c r="N1130" s="225"/>
    </row>
    <row r="1131" spans="1:26" ht="12.75" customHeight="1" x14ac:dyDescent="0.25">
      <c r="C1131" s="224"/>
      <c r="D1131" s="16" t="s">
        <v>25</v>
      </c>
      <c r="E1131" s="744" t="str">
        <f>Translations!$B$297</f>
        <v>Delanläggningens systemgränser</v>
      </c>
      <c r="F1131" s="744"/>
      <c r="G1131" s="744"/>
      <c r="H1131" s="744"/>
      <c r="I1131" s="744"/>
      <c r="J1131" s="744"/>
      <c r="K1131" s="744"/>
      <c r="L1131" s="744"/>
      <c r="M1131" s="744"/>
      <c r="N1131" s="961"/>
    </row>
    <row r="1132" spans="1:26" ht="5.0999999999999996" customHeight="1" x14ac:dyDescent="0.25">
      <c r="C1132" s="224"/>
      <c r="N1132" s="225"/>
    </row>
    <row r="1133" spans="1:26" ht="12.75" customHeight="1" x14ac:dyDescent="0.25">
      <c r="C1133" s="224"/>
      <c r="D1133" s="25" t="s">
        <v>31</v>
      </c>
      <c r="E1133" s="862" t="str">
        <f>Translations!$B$249</f>
        <v>Information om tillämpad metod</v>
      </c>
      <c r="F1133" s="862"/>
      <c r="G1133" s="862"/>
      <c r="H1133" s="862"/>
      <c r="I1133" s="862"/>
      <c r="J1133" s="862"/>
      <c r="K1133" s="862"/>
      <c r="L1133" s="862"/>
      <c r="M1133" s="862"/>
      <c r="N1133" s="968"/>
    </row>
    <row r="1134" spans="1:26" s="309" customFormat="1" ht="5.0999999999999996" customHeight="1" x14ac:dyDescent="0.25">
      <c r="A1134" s="308"/>
      <c r="B1134" s="16"/>
      <c r="C1134" s="306"/>
      <c r="D1134" s="307"/>
      <c r="E1134" s="783"/>
      <c r="F1134" s="783"/>
      <c r="G1134" s="783"/>
      <c r="H1134" s="783"/>
      <c r="I1134" s="783"/>
      <c r="J1134" s="783"/>
      <c r="K1134" s="783"/>
      <c r="L1134" s="783"/>
      <c r="M1134" s="783"/>
      <c r="N1134" s="989"/>
      <c r="O1134" s="36"/>
      <c r="P1134" s="308"/>
      <c r="Q1134" s="308"/>
      <c r="R1134" s="308"/>
      <c r="S1134" s="308"/>
      <c r="T1134" s="308"/>
      <c r="U1134" s="308"/>
      <c r="V1134" s="308"/>
      <c r="W1134" s="308"/>
    </row>
    <row r="1135" spans="1:26" ht="50.1" customHeight="1" x14ac:dyDescent="0.25">
      <c r="C1135" s="224"/>
      <c r="D1135" s="25"/>
      <c r="E1135" s="972"/>
      <c r="F1135" s="973"/>
      <c r="G1135" s="973"/>
      <c r="H1135" s="973"/>
      <c r="I1135" s="973"/>
      <c r="J1135" s="973"/>
      <c r="K1135" s="973"/>
      <c r="L1135" s="973"/>
      <c r="M1135" s="973"/>
      <c r="N1135" s="974"/>
    </row>
    <row r="1136" spans="1:26" ht="5.0999999999999996" customHeight="1" x14ac:dyDescent="0.25">
      <c r="C1136" s="224"/>
      <c r="D1136" s="25"/>
      <c r="N1136" s="225"/>
    </row>
    <row r="1137" spans="1:23" ht="12.75" customHeight="1" x14ac:dyDescent="0.25">
      <c r="C1137" s="224"/>
      <c r="D1137" s="25" t="s">
        <v>32</v>
      </c>
      <c r="E1137" s="975" t="str">
        <f>Translations!$B$210</f>
        <v>Hänvisning till externa filer, i förekommande fall</v>
      </c>
      <c r="F1137" s="975"/>
      <c r="G1137" s="975"/>
      <c r="H1137" s="975"/>
      <c r="I1137" s="975"/>
      <c r="J1137" s="976"/>
      <c r="K1137" s="845"/>
      <c r="L1137" s="845"/>
      <c r="M1137" s="845"/>
      <c r="N1137" s="845"/>
    </row>
    <row r="1138" spans="1:23" ht="5.0999999999999996" customHeight="1" x14ac:dyDescent="0.25">
      <c r="C1138" s="224"/>
      <c r="D1138" s="25"/>
      <c r="N1138" s="225"/>
    </row>
    <row r="1139" spans="1:23" ht="12.75" customHeight="1" x14ac:dyDescent="0.25">
      <c r="C1139" s="224"/>
      <c r="D1139" s="25" t="s">
        <v>33</v>
      </c>
      <c r="E1139" s="975" t="str">
        <f>Translations!$B$305</f>
        <v>Hänvisning till ett separat utförligt flödesschema, i förekommande fall</v>
      </c>
      <c r="F1139" s="975"/>
      <c r="G1139" s="975"/>
      <c r="H1139" s="975"/>
      <c r="I1139" s="975"/>
      <c r="J1139" s="976"/>
      <c r="K1139" s="845"/>
      <c r="L1139" s="845"/>
      <c r="M1139" s="845"/>
      <c r="N1139" s="845"/>
    </row>
    <row r="1140" spans="1:23" ht="5.0999999999999996" customHeight="1" x14ac:dyDescent="0.25">
      <c r="C1140" s="228"/>
      <c r="D1140" s="229"/>
      <c r="E1140" s="230"/>
      <c r="F1140" s="230"/>
      <c r="G1140" s="230"/>
      <c r="H1140" s="230"/>
      <c r="I1140" s="230"/>
      <c r="J1140" s="230"/>
      <c r="K1140" s="230"/>
      <c r="L1140" s="230"/>
      <c r="M1140" s="230"/>
      <c r="N1140" s="231"/>
    </row>
    <row r="1141" spans="1:23" ht="5.0999999999999996" customHeight="1" x14ac:dyDescent="0.25">
      <c r="C1141" s="224"/>
      <c r="D1141" s="25"/>
      <c r="N1141" s="225"/>
    </row>
    <row r="1142" spans="1:23" ht="12.75" customHeight="1" x14ac:dyDescent="0.25">
      <c r="C1142" s="224"/>
      <c r="D1142" s="16" t="s">
        <v>26</v>
      </c>
      <c r="E1142" s="744" t="str">
        <f>Translations!$B$307</f>
        <v>Metod för att fastställa den årliga produktionen (verksamhetsnivån)</v>
      </c>
      <c r="F1142" s="744"/>
      <c r="G1142" s="744"/>
      <c r="H1142" s="744"/>
      <c r="I1142" s="744"/>
      <c r="J1142" s="744"/>
      <c r="K1142" s="744"/>
      <c r="L1142" s="744"/>
      <c r="M1142" s="744"/>
      <c r="N1142" s="961"/>
    </row>
    <row r="1143" spans="1:23" ht="5.0999999999999996" customHeight="1" x14ac:dyDescent="0.25">
      <c r="C1143" s="224"/>
      <c r="D1143" s="16"/>
      <c r="E1143" s="25"/>
      <c r="F1143" s="25"/>
      <c r="G1143" s="25"/>
      <c r="H1143" s="25"/>
      <c r="I1143" s="25"/>
      <c r="J1143" s="25"/>
      <c r="K1143" s="25"/>
      <c r="L1143" s="25"/>
      <c r="M1143" s="25"/>
      <c r="N1143" s="530"/>
    </row>
    <row r="1144" spans="1:23" ht="12.75" customHeight="1" x14ac:dyDescent="0.25">
      <c r="C1144" s="224"/>
      <c r="D1144" s="25" t="s">
        <v>31</v>
      </c>
      <c r="E1144" s="862" t="str">
        <f>Translations!$B$249</f>
        <v>Information om tillämpad metod</v>
      </c>
      <c r="F1144" s="862"/>
      <c r="G1144" s="862"/>
      <c r="H1144" s="862"/>
      <c r="I1144" s="862"/>
      <c r="J1144" s="862"/>
      <c r="K1144" s="862"/>
      <c r="L1144" s="862"/>
      <c r="M1144" s="862"/>
      <c r="N1144" s="968"/>
    </row>
    <row r="1145" spans="1:23" s="264" customFormat="1" ht="25.5" customHeight="1" x14ac:dyDescent="0.3">
      <c r="A1145" s="262"/>
      <c r="B1145" s="119"/>
      <c r="C1145" s="224"/>
      <c r="D1145" s="120"/>
      <c r="E1145" s="121"/>
      <c r="F1145" s="121"/>
      <c r="G1145" s="121"/>
      <c r="H1145" s="121"/>
      <c r="I1145" s="863" t="str">
        <f>Translations!$B$254</f>
        <v>Datakälla</v>
      </c>
      <c r="J1145" s="863"/>
      <c r="K1145" s="863" t="str">
        <f>Translations!$B$255</f>
        <v>Andra datakällor 
(i förekommande fall)</v>
      </c>
      <c r="L1145" s="863"/>
      <c r="M1145" s="863" t="str">
        <f>Translations!$B$255</f>
        <v>Andra datakällor 
(i förekommande fall)</v>
      </c>
      <c r="N1145" s="863"/>
      <c r="O1145" s="36"/>
      <c r="P1145" s="262"/>
      <c r="Q1145" s="262"/>
      <c r="R1145" s="262"/>
      <c r="S1145" s="262"/>
      <c r="T1145" s="262"/>
      <c r="U1145" s="262"/>
      <c r="V1145" s="262"/>
      <c r="W1145" s="262"/>
    </row>
    <row r="1146" spans="1:23" ht="12.75" customHeight="1" x14ac:dyDescent="0.25">
      <c r="C1146" s="224"/>
      <c r="D1146" s="25"/>
      <c r="E1146" s="118" t="s">
        <v>310</v>
      </c>
      <c r="F1146" s="869" t="str">
        <f>Translations!$B$310</f>
        <v>Kvantiteter av produkter</v>
      </c>
      <c r="G1146" s="869"/>
      <c r="H1146" s="870"/>
      <c r="I1146" s="871"/>
      <c r="J1146" s="872"/>
      <c r="K1146" s="873"/>
      <c r="L1146" s="874"/>
      <c r="M1146" s="873"/>
      <c r="N1146" s="890"/>
    </row>
    <row r="1147" spans="1:23" ht="5.0999999999999996" customHeight="1" x14ac:dyDescent="0.25">
      <c r="C1147" s="224"/>
      <c r="D1147" s="25"/>
      <c r="E1147" s="118"/>
      <c r="F1147" s="535"/>
      <c r="G1147" s="535"/>
      <c r="H1147" s="535"/>
      <c r="I1147" s="535"/>
      <c r="J1147" s="535"/>
      <c r="K1147" s="535"/>
      <c r="L1147" s="535"/>
      <c r="M1147" s="535"/>
      <c r="N1147" s="536"/>
    </row>
    <row r="1148" spans="1:23" ht="12.75" customHeight="1" x14ac:dyDescent="0.25">
      <c r="C1148" s="224"/>
      <c r="D1148" s="25"/>
      <c r="E1148" s="118" t="s">
        <v>311</v>
      </c>
      <c r="F1148" s="869" t="str">
        <f>Translations!$B$311</f>
        <v>Årliga kvantiteter av produkter</v>
      </c>
      <c r="G1148" s="869"/>
      <c r="H1148" s="870"/>
      <c r="I1148" s="928"/>
      <c r="J1148" s="928"/>
      <c r="K1148" s="928"/>
      <c r="L1148" s="928"/>
      <c r="M1148" s="928"/>
      <c r="N1148" s="928"/>
    </row>
    <row r="1149" spans="1:23" ht="5.0999999999999996" customHeight="1" x14ac:dyDescent="0.25">
      <c r="C1149" s="224"/>
      <c r="D1149" s="25"/>
      <c r="N1149" s="225"/>
    </row>
    <row r="1150" spans="1:23" s="20" customFormat="1" ht="12.75" customHeight="1" x14ac:dyDescent="0.3">
      <c r="A1150" s="18"/>
      <c r="B1150" s="194"/>
      <c r="C1150" s="226"/>
      <c r="D1150" s="38"/>
      <c r="E1150" s="118" t="s">
        <v>312</v>
      </c>
      <c r="F1150" s="869" t="str">
        <f>Translations!$B$312</f>
        <v>Särskilda rapporteringskrav:</v>
      </c>
      <c r="G1150" s="869"/>
      <c r="H1150" s="870"/>
      <c r="I1150" s="895" t="str">
        <f>IF(I1128="","",HYPERLINK(INDEX(EUconst_BMlistSpecialJumpTable,MATCH(I1128,EUconst_BMlistNames,0)),INDEX(EUconst_BMlistSpecialReporting,MATCH(I1128,EUconst_BMlistNames,0))))</f>
        <v/>
      </c>
      <c r="J1150" s="896"/>
      <c r="K1150" s="896"/>
      <c r="L1150" s="896"/>
      <c r="M1150" s="896"/>
      <c r="N1150" s="897"/>
      <c r="O1150" s="36"/>
      <c r="P1150" s="195" t="s">
        <v>296</v>
      </c>
      <c r="Q1150" s="196" t="str">
        <f>IF(I1128="","",IF(AND(INDEX(EUconst_BMlistSpecialJumpTable,MATCH(I1128,EUconst_BMlistNames,0))&lt;&gt;"",INDEX(EUconst_BMlistMainNumberOfBM,MATCH(I1128,EUconst_BMlistNames,0))&lt;&gt;47),TRUE,FALSE))</f>
        <v/>
      </c>
      <c r="R1150" s="23"/>
      <c r="S1150" s="23"/>
      <c r="T1150" s="22"/>
      <c r="U1150" s="22"/>
      <c r="V1150" s="22"/>
      <c r="W1150" s="22"/>
    </row>
    <row r="1151" spans="1:23" s="20" customFormat="1" ht="5.0999999999999996" customHeight="1" x14ac:dyDescent="0.3">
      <c r="A1151" s="18"/>
      <c r="B1151" s="194"/>
      <c r="C1151" s="226"/>
      <c r="D1151" s="36"/>
      <c r="F1151" s="782"/>
      <c r="G1151" s="782"/>
      <c r="H1151" s="782"/>
      <c r="I1151" s="782"/>
      <c r="J1151" s="782"/>
      <c r="K1151" s="782"/>
      <c r="L1151" s="782"/>
      <c r="M1151" s="782"/>
      <c r="N1151" s="950"/>
      <c r="O1151" s="36"/>
      <c r="P1151" s="23"/>
      <c r="Q1151" s="22"/>
      <c r="R1151" s="23"/>
      <c r="S1151" s="23"/>
      <c r="T1151" s="22"/>
      <c r="U1151" s="22"/>
      <c r="V1151" s="22"/>
      <c r="W1151" s="22"/>
    </row>
    <row r="1152" spans="1:23" ht="12.75" customHeight="1" x14ac:dyDescent="0.25">
      <c r="C1152" s="224"/>
      <c r="D1152" s="25"/>
      <c r="E1152" s="118" t="s">
        <v>313</v>
      </c>
      <c r="F1152" s="657" t="str">
        <f>Translations!$B$257</f>
        <v>Beskrivning av den metod som används</v>
      </c>
      <c r="G1152" s="657"/>
      <c r="H1152" s="657"/>
      <c r="I1152" s="657"/>
      <c r="J1152" s="657"/>
      <c r="K1152" s="657"/>
      <c r="L1152" s="657"/>
      <c r="M1152" s="657"/>
      <c r="N1152" s="940"/>
    </row>
    <row r="1153" spans="3:23" ht="12.75" customHeight="1" x14ac:dyDescent="0.25">
      <c r="C1153" s="224"/>
      <c r="D1153" s="25"/>
      <c r="E1153" s="118"/>
      <c r="F1153" s="932" t="str">
        <f>IF(I1128&lt;&gt;"",HYPERLINK("#" &amp; Q1153,EUConst_MsgDescription),"")</f>
        <v/>
      </c>
      <c r="G1153" s="906"/>
      <c r="H1153" s="906"/>
      <c r="I1153" s="906"/>
      <c r="J1153" s="906"/>
      <c r="K1153" s="906"/>
      <c r="L1153" s="906"/>
      <c r="M1153" s="906"/>
      <c r="N1153" s="907"/>
      <c r="P1153" s="22" t="s">
        <v>175</v>
      </c>
      <c r="Q1153" s="371" t="str">
        <f>"#"&amp;ADDRESS(ROW($C$11),COLUMN($C$11))</f>
        <v>#$C$11</v>
      </c>
    </row>
    <row r="1154" spans="3:23" ht="5.0999999999999996" customHeight="1" x14ac:dyDescent="0.25">
      <c r="C1154" s="224"/>
      <c r="D1154" s="25"/>
      <c r="E1154" s="24"/>
      <c r="F1154" s="782"/>
      <c r="G1154" s="782"/>
      <c r="H1154" s="782"/>
      <c r="I1154" s="782"/>
      <c r="J1154" s="782"/>
      <c r="K1154" s="782"/>
      <c r="L1154" s="782"/>
      <c r="M1154" s="782"/>
      <c r="N1154" s="950"/>
    </row>
    <row r="1155" spans="3:23" ht="50.1" customHeight="1" x14ac:dyDescent="0.25">
      <c r="C1155" s="224"/>
      <c r="D1155" s="24"/>
      <c r="E1155" s="265"/>
      <c r="F1155" s="871"/>
      <c r="G1155" s="872"/>
      <c r="H1155" s="872"/>
      <c r="I1155" s="872"/>
      <c r="J1155" s="872"/>
      <c r="K1155" s="872"/>
      <c r="L1155" s="872"/>
      <c r="M1155" s="872"/>
      <c r="N1155" s="886"/>
    </row>
    <row r="1156" spans="3:23" ht="5.0999999999999996" customHeight="1" thickBot="1" x14ac:dyDescent="0.3">
      <c r="C1156" s="224"/>
      <c r="N1156" s="225"/>
    </row>
    <row r="1157" spans="3:23" ht="12.75" customHeight="1" x14ac:dyDescent="0.25">
      <c r="C1157" s="224"/>
      <c r="D1157" s="25"/>
      <c r="E1157" s="118"/>
      <c r="F1157" s="894" t="str">
        <f>Translations!$B$210</f>
        <v>Hänvisning till externa filer, i förekommande fall</v>
      </c>
      <c r="G1157" s="894"/>
      <c r="H1157" s="894"/>
      <c r="I1157" s="894"/>
      <c r="J1157" s="894"/>
      <c r="K1157" s="845"/>
      <c r="L1157" s="845"/>
      <c r="M1157" s="845"/>
      <c r="N1157" s="845"/>
      <c r="W1157" s="266" t="s">
        <v>168</v>
      </c>
    </row>
    <row r="1158" spans="3:23" ht="5.0999999999999996" customHeight="1" x14ac:dyDescent="0.25">
      <c r="C1158" s="224"/>
      <c r="D1158" s="25"/>
      <c r="N1158" s="225"/>
      <c r="W1158" s="253"/>
    </row>
    <row r="1159" spans="3:23" ht="12.75" customHeight="1" x14ac:dyDescent="0.25">
      <c r="C1159" s="224"/>
      <c r="D1159" s="25" t="s">
        <v>32</v>
      </c>
      <c r="E1159" s="884" t="str">
        <f>Translations!$B$258</f>
        <v>Har den hierarkiska ordningen följts?</v>
      </c>
      <c r="F1159" s="884"/>
      <c r="G1159" s="884"/>
      <c r="H1159" s="885"/>
      <c r="I1159" s="260"/>
      <c r="J1159" s="256" t="str">
        <f>Translations!$B$259</f>
        <v>Om inte, varför?</v>
      </c>
      <c r="K1159" s="871"/>
      <c r="L1159" s="872"/>
      <c r="M1159" s="872"/>
      <c r="N1159" s="886"/>
      <c r="W1159" s="258" t="b">
        <f>AND(I1159&lt;&gt;"",I1159=TRUE)</f>
        <v>0</v>
      </c>
    </row>
    <row r="1160" spans="3:23" ht="5.0999999999999996" customHeight="1" x14ac:dyDescent="0.25">
      <c r="C1160" s="224"/>
      <c r="E1160" s="431"/>
      <c r="F1160" s="431"/>
      <c r="G1160" s="431"/>
      <c r="H1160" s="431"/>
      <c r="I1160" s="431"/>
      <c r="J1160" s="431"/>
      <c r="K1160" s="431"/>
      <c r="L1160" s="431"/>
      <c r="M1160" s="431"/>
      <c r="N1160" s="555"/>
      <c r="W1160" s="253"/>
    </row>
    <row r="1161" spans="3:23" ht="12.75" customHeight="1" x14ac:dyDescent="0.25">
      <c r="C1161" s="224"/>
      <c r="D1161" s="25"/>
      <c r="E1161" s="25"/>
      <c r="F1161" s="657" t="str">
        <f>Translations!$B$264</f>
        <v>Ytterligare uppgifter om eventuella avvikelser från hierarkin</v>
      </c>
      <c r="G1161" s="657"/>
      <c r="H1161" s="657"/>
      <c r="I1161" s="657"/>
      <c r="J1161" s="657"/>
      <c r="K1161" s="657"/>
      <c r="L1161" s="657"/>
      <c r="M1161" s="657"/>
      <c r="N1161" s="940"/>
      <c r="W1161" s="253"/>
    </row>
    <row r="1162" spans="3:23" ht="25.5" customHeight="1" thickBot="1" x14ac:dyDescent="0.3">
      <c r="C1162" s="224"/>
      <c r="E1162" s="25"/>
      <c r="F1162" s="982"/>
      <c r="G1162" s="983"/>
      <c r="H1162" s="983"/>
      <c r="I1162" s="983"/>
      <c r="J1162" s="983"/>
      <c r="K1162" s="983"/>
      <c r="L1162" s="983"/>
      <c r="M1162" s="983"/>
      <c r="N1162" s="984"/>
      <c r="W1162" s="268" t="b">
        <f>W1159</f>
        <v>0</v>
      </c>
    </row>
    <row r="1163" spans="3:23" ht="5.0999999999999996" customHeight="1" x14ac:dyDescent="0.25">
      <c r="C1163" s="224"/>
      <c r="D1163" s="25"/>
      <c r="N1163" s="225"/>
    </row>
    <row r="1164" spans="3:23" ht="12.75" customHeight="1" x14ac:dyDescent="0.25">
      <c r="C1164" s="224"/>
      <c r="D1164" s="25" t="s">
        <v>33</v>
      </c>
      <c r="E1164" s="985" t="str">
        <f>Translations!$B$828</f>
        <v>Beskrivning av metoden för att spåra de tillverkade produkterna och varorna</v>
      </c>
      <c r="F1164" s="985"/>
      <c r="G1164" s="985"/>
      <c r="H1164" s="985"/>
      <c r="I1164" s="985"/>
      <c r="J1164" s="985"/>
      <c r="K1164" s="985"/>
      <c r="L1164" s="985"/>
      <c r="M1164" s="985"/>
      <c r="N1164" s="986"/>
    </row>
    <row r="1165" spans="3:23" ht="5.0999999999999996" customHeight="1" x14ac:dyDescent="0.25">
      <c r="C1165" s="224"/>
      <c r="E1165" s="711"/>
      <c r="F1165" s="712"/>
      <c r="G1165" s="712"/>
      <c r="H1165" s="712"/>
      <c r="I1165" s="712"/>
      <c r="J1165" s="712"/>
      <c r="K1165" s="712"/>
      <c r="L1165" s="712"/>
      <c r="M1165" s="712"/>
      <c r="N1165" s="987"/>
    </row>
    <row r="1166" spans="3:23" ht="50.1" customHeight="1" x14ac:dyDescent="0.25">
      <c r="C1166" s="224"/>
      <c r="D1166" s="25"/>
      <c r="E1166" s="265"/>
      <c r="F1166" s="871"/>
      <c r="G1166" s="872"/>
      <c r="H1166" s="872"/>
      <c r="I1166" s="872"/>
      <c r="J1166" s="872"/>
      <c r="K1166" s="872"/>
      <c r="L1166" s="872"/>
      <c r="M1166" s="872"/>
      <c r="N1166" s="886"/>
    </row>
    <row r="1167" spans="3:23" ht="5.0999999999999996" customHeight="1" x14ac:dyDescent="0.25">
      <c r="C1167" s="224"/>
      <c r="N1167" s="225"/>
    </row>
    <row r="1168" spans="3:23" ht="5.0999999999999996" customHeight="1" x14ac:dyDescent="0.25">
      <c r="C1168" s="232"/>
      <c r="D1168" s="235"/>
      <c r="E1168" s="233"/>
      <c r="F1168" s="233"/>
      <c r="G1168" s="233"/>
      <c r="H1168" s="233"/>
      <c r="I1168" s="233"/>
      <c r="J1168" s="233"/>
      <c r="K1168" s="233"/>
      <c r="L1168" s="233"/>
      <c r="M1168" s="233"/>
      <c r="N1168" s="234"/>
    </row>
    <row r="1169" spans="1:23" s="20" customFormat="1" ht="14.25" customHeight="1" x14ac:dyDescent="0.25">
      <c r="A1169" s="18"/>
      <c r="B1169" s="36"/>
      <c r="C1169" s="224"/>
      <c r="D1169" s="16" t="s">
        <v>27</v>
      </c>
      <c r="E1169" s="781" t="str">
        <f>Translations!$B$322</f>
        <v>Relevant elförbrukning</v>
      </c>
      <c r="F1169" s="781"/>
      <c r="G1169" s="781"/>
      <c r="H1169" s="781"/>
      <c r="I1169" s="781"/>
      <c r="J1169" s="781"/>
      <c r="K1169" s="781"/>
      <c r="L1169" s="781"/>
      <c r="M1169" s="781"/>
      <c r="N1169" s="988"/>
      <c r="O1169" s="36"/>
      <c r="P1169" s="22" t="s">
        <v>175</v>
      </c>
      <c r="Q1169" s="371" t="str">
        <f>"#"&amp;ADDRESS(ROW(D1254),COLUMN(D1254))</f>
        <v>#$D$1254</v>
      </c>
      <c r="R1169" s="23"/>
      <c r="S1169" s="23"/>
      <c r="T1169" s="18"/>
      <c r="U1169" s="18"/>
      <c r="V1169" s="245"/>
      <c r="W1169" s="245"/>
    </row>
    <row r="1170" spans="1:23" ht="12.75" customHeight="1" thickBot="1" x14ac:dyDescent="0.3">
      <c r="C1170" s="224"/>
      <c r="D1170" s="25" t="s">
        <v>31</v>
      </c>
      <c r="E1170" s="862" t="str">
        <f>Translations!$B$249</f>
        <v>Information om tillämpad metod</v>
      </c>
      <c r="F1170" s="862"/>
      <c r="G1170" s="862"/>
      <c r="H1170" s="862"/>
      <c r="I1170" s="862"/>
      <c r="J1170" s="862"/>
      <c r="K1170" s="862"/>
      <c r="L1170" s="862"/>
      <c r="M1170" s="862"/>
      <c r="N1170" s="968"/>
      <c r="T1170" s="18"/>
    </row>
    <row r="1171" spans="1:23" ht="25.5" customHeight="1" thickBot="1" x14ac:dyDescent="0.3">
      <c r="B1171" s="244"/>
      <c r="C1171" s="224"/>
      <c r="E1171" s="25"/>
      <c r="I1171" s="863" t="str">
        <f>Translations!$B$254</f>
        <v>Datakälla</v>
      </c>
      <c r="J1171" s="863"/>
      <c r="K1171" s="863" t="str">
        <f>Translations!$B$255</f>
        <v>Andra datakällor 
(i förekommande fall)</v>
      </c>
      <c r="L1171" s="863"/>
      <c r="M1171" s="863" t="str">
        <f>Translations!$B$255</f>
        <v>Andra datakällor 
(i förekommande fall)</v>
      </c>
      <c r="N1171" s="863"/>
      <c r="S1171" s="266" t="s">
        <v>1154</v>
      </c>
      <c r="W1171" s="266" t="s">
        <v>168</v>
      </c>
    </row>
    <row r="1172" spans="1:23" ht="12.75" customHeight="1" x14ac:dyDescent="0.25">
      <c r="B1172" s="244"/>
      <c r="C1172" s="224"/>
      <c r="E1172" s="25" t="s">
        <v>310</v>
      </c>
      <c r="F1172" s="869" t="str">
        <f>Translations!$B$322</f>
        <v>Relevant elförbrukning</v>
      </c>
      <c r="G1172" s="869"/>
      <c r="H1172" s="870"/>
      <c r="I1172" s="928"/>
      <c r="J1172" s="928"/>
      <c r="K1172" s="910"/>
      <c r="L1172" s="910"/>
      <c r="M1172" s="910"/>
      <c r="N1172" s="910"/>
      <c r="S1172" s="252" t="b">
        <f>IF(I1128&lt;&gt;"",IF(INDEX(EUconst_BMlistElExchangability,MATCH(I1128,EUconst_BMlistNames,0))=TRUE,FALSE,TRUE),FALSE)</f>
        <v>0</v>
      </c>
      <c r="W1172" s="486"/>
    </row>
    <row r="1173" spans="1:23" ht="5.0999999999999996" customHeight="1" x14ac:dyDescent="0.25">
      <c r="B1173" s="244"/>
      <c r="C1173" s="224"/>
      <c r="D1173" s="25"/>
      <c r="N1173" s="225"/>
      <c r="S1173" s="253"/>
      <c r="W1173" s="253"/>
    </row>
    <row r="1174" spans="1:23" ht="12.75" customHeight="1" x14ac:dyDescent="0.25">
      <c r="B1174" s="244"/>
      <c r="C1174" s="224"/>
      <c r="D1174" s="25"/>
      <c r="E1174" s="118" t="s">
        <v>311</v>
      </c>
      <c r="F1174" s="657" t="str">
        <f>Translations!$B$257</f>
        <v>Beskrivning av den metod som används</v>
      </c>
      <c r="G1174" s="657"/>
      <c r="H1174" s="657"/>
      <c r="I1174" s="657"/>
      <c r="J1174" s="657"/>
      <c r="K1174" s="657"/>
      <c r="L1174" s="657"/>
      <c r="M1174" s="657"/>
      <c r="N1174" s="940"/>
      <c r="S1174" s="253"/>
      <c r="W1174" s="253"/>
    </row>
    <row r="1175" spans="1:23" ht="5.0999999999999996" customHeight="1" x14ac:dyDescent="0.25">
      <c r="B1175" s="244"/>
      <c r="C1175" s="224"/>
      <c r="E1175" s="37"/>
      <c r="F1175" s="531"/>
      <c r="G1175" s="533"/>
      <c r="H1175" s="533"/>
      <c r="I1175" s="533"/>
      <c r="J1175" s="533"/>
      <c r="K1175" s="533"/>
      <c r="L1175" s="533"/>
      <c r="M1175" s="533"/>
      <c r="N1175" s="549"/>
      <c r="S1175" s="253"/>
      <c r="W1175" s="253"/>
    </row>
    <row r="1176" spans="1:23" ht="12.75" customHeight="1" x14ac:dyDescent="0.25">
      <c r="B1176" s="244"/>
      <c r="C1176" s="224"/>
      <c r="D1176" s="25"/>
      <c r="E1176" s="118"/>
      <c r="F1176" s="932" t="str">
        <f>IF(AND(I1128&lt;&gt;"",J1169=""),HYPERLINK("#" &amp; Q1176,EUConst_MsgDescription),"")</f>
        <v/>
      </c>
      <c r="G1176" s="906"/>
      <c r="H1176" s="906"/>
      <c r="I1176" s="906"/>
      <c r="J1176" s="906"/>
      <c r="K1176" s="906"/>
      <c r="L1176" s="906"/>
      <c r="M1176" s="906"/>
      <c r="N1176" s="907"/>
      <c r="P1176" s="22" t="s">
        <v>175</v>
      </c>
      <c r="Q1176" s="371" t="str">
        <f>"#"&amp;ADDRESS(ROW($C$10),COLUMN($C$10))</f>
        <v>#$C$10</v>
      </c>
      <c r="S1176" s="253"/>
      <c r="W1176" s="253"/>
    </row>
    <row r="1177" spans="1:23" ht="5.0999999999999996" customHeight="1" x14ac:dyDescent="0.25">
      <c r="B1177" s="244"/>
      <c r="C1177" s="224"/>
      <c r="D1177" s="25"/>
      <c r="E1177" s="24"/>
      <c r="F1177" s="941"/>
      <c r="G1177" s="941"/>
      <c r="H1177" s="941"/>
      <c r="I1177" s="941"/>
      <c r="J1177" s="941"/>
      <c r="K1177" s="941"/>
      <c r="L1177" s="941"/>
      <c r="M1177" s="941"/>
      <c r="N1177" s="942"/>
      <c r="S1177" s="253"/>
      <c r="W1177" s="253"/>
    </row>
    <row r="1178" spans="1:23" ht="50.1" customHeight="1" x14ac:dyDescent="0.25">
      <c r="B1178" s="244"/>
      <c r="C1178" s="224"/>
      <c r="D1178" s="24"/>
      <c r="E1178" s="265"/>
      <c r="F1178" s="943"/>
      <c r="G1178" s="944"/>
      <c r="H1178" s="944"/>
      <c r="I1178" s="944"/>
      <c r="J1178" s="944"/>
      <c r="K1178" s="944"/>
      <c r="L1178" s="944"/>
      <c r="M1178" s="944"/>
      <c r="N1178" s="945"/>
      <c r="S1178" s="252" t="b">
        <f>S1172</f>
        <v>0</v>
      </c>
      <c r="W1178" s="252"/>
    </row>
    <row r="1179" spans="1:23" ht="5.0999999999999996" customHeight="1" x14ac:dyDescent="0.25">
      <c r="B1179" s="244"/>
      <c r="C1179" s="224"/>
      <c r="D1179" s="25"/>
      <c r="N1179" s="225"/>
      <c r="S1179" s="253"/>
      <c r="W1179" s="253"/>
    </row>
    <row r="1180" spans="1:23" ht="12.75" customHeight="1" x14ac:dyDescent="0.25">
      <c r="B1180" s="244"/>
      <c r="C1180" s="224"/>
      <c r="D1180" s="25"/>
      <c r="E1180" s="118"/>
      <c r="F1180" s="894" t="str">
        <f>Translations!$B$210</f>
        <v>Hänvisning till externa filer, i förekommande fall</v>
      </c>
      <c r="G1180" s="894"/>
      <c r="H1180" s="894"/>
      <c r="I1180" s="894"/>
      <c r="J1180" s="894"/>
      <c r="K1180" s="845"/>
      <c r="L1180" s="845"/>
      <c r="M1180" s="845"/>
      <c r="N1180" s="845"/>
      <c r="S1180" s="253"/>
      <c r="W1180" s="252"/>
    </row>
    <row r="1181" spans="1:23" ht="5.0999999999999996" customHeight="1" x14ac:dyDescent="0.25">
      <c r="B1181" s="244"/>
      <c r="C1181" s="224"/>
      <c r="D1181" s="25"/>
      <c r="N1181" s="225"/>
      <c r="S1181" s="253"/>
      <c r="W1181" s="253"/>
    </row>
    <row r="1182" spans="1:23" ht="12.75" customHeight="1" x14ac:dyDescent="0.25">
      <c r="B1182" s="244"/>
      <c r="C1182" s="224"/>
      <c r="D1182" s="25" t="s">
        <v>32</v>
      </c>
      <c r="E1182" s="884" t="str">
        <f>Translations!$B$258</f>
        <v>Har den hierarkiska ordningen följts?</v>
      </c>
      <c r="F1182" s="884"/>
      <c r="G1182" s="884"/>
      <c r="H1182" s="885"/>
      <c r="I1182" s="260"/>
      <c r="J1182" s="256" t="str">
        <f>Translations!$B$259</f>
        <v>Om inte, varför?</v>
      </c>
      <c r="K1182" s="871"/>
      <c r="L1182" s="872"/>
      <c r="M1182" s="872"/>
      <c r="N1182" s="886"/>
      <c r="S1182" s="252" t="b">
        <f>S1178</f>
        <v>0</v>
      </c>
      <c r="W1182" s="258" t="b">
        <f>OR(W1180,AND(I1182&lt;&gt;"",I1182=TRUE))</f>
        <v>0</v>
      </c>
    </row>
    <row r="1183" spans="1:23" ht="12.75" customHeight="1" x14ac:dyDescent="0.25">
      <c r="B1183" s="244"/>
      <c r="C1183" s="224"/>
      <c r="D1183" s="25"/>
      <c r="E1183" s="37" t="s">
        <v>139</v>
      </c>
      <c r="F1183" s="858" t="str">
        <f>Translations!$B$263</f>
        <v>Orimliga kostnader: det skulle medföra orimliga kostnader att använda bättre datakällor.</v>
      </c>
      <c r="G1183" s="861"/>
      <c r="H1183" s="861"/>
      <c r="I1183" s="861"/>
      <c r="J1183" s="861"/>
      <c r="K1183" s="861"/>
      <c r="L1183" s="861"/>
      <c r="M1183" s="861"/>
      <c r="N1183" s="946"/>
      <c r="S1183" s="253"/>
      <c r="W1183" s="253"/>
    </row>
    <row r="1184" spans="1:23" ht="5.0999999999999996" customHeight="1" x14ac:dyDescent="0.25">
      <c r="B1184" s="244"/>
      <c r="C1184" s="224"/>
      <c r="E1184" s="431"/>
      <c r="F1184" s="431"/>
      <c r="G1184" s="431"/>
      <c r="H1184" s="431"/>
      <c r="I1184" s="431"/>
      <c r="J1184" s="431"/>
      <c r="K1184" s="431"/>
      <c r="L1184" s="431"/>
      <c r="M1184" s="431"/>
      <c r="N1184" s="555"/>
      <c r="S1184" s="253"/>
      <c r="W1184" s="253"/>
    </row>
    <row r="1185" spans="2:23" ht="12.75" customHeight="1" x14ac:dyDescent="0.25">
      <c r="B1185" s="244"/>
      <c r="C1185" s="224"/>
      <c r="D1185" s="25"/>
      <c r="E1185" s="25"/>
      <c r="F1185" s="657" t="str">
        <f>Translations!$B$264</f>
        <v>Ytterligare uppgifter om eventuella avvikelser från hierarkin</v>
      </c>
      <c r="G1185" s="657"/>
      <c r="H1185" s="657"/>
      <c r="I1185" s="657"/>
      <c r="J1185" s="657"/>
      <c r="K1185" s="657"/>
      <c r="L1185" s="657"/>
      <c r="M1185" s="657"/>
      <c r="N1185" s="940"/>
      <c r="S1185" s="253"/>
      <c r="W1185" s="253"/>
    </row>
    <row r="1186" spans="2:23" ht="25.5" customHeight="1" thickBot="1" x14ac:dyDescent="0.3">
      <c r="B1186" s="244"/>
      <c r="C1186" s="224"/>
      <c r="E1186" s="25"/>
      <c r="F1186" s="891"/>
      <c r="G1186" s="892"/>
      <c r="H1186" s="892"/>
      <c r="I1186" s="892"/>
      <c r="J1186" s="892"/>
      <c r="K1186" s="892"/>
      <c r="L1186" s="892"/>
      <c r="M1186" s="892"/>
      <c r="N1186" s="893"/>
      <c r="S1186" s="273" t="b">
        <f>S1182</f>
        <v>0</v>
      </c>
      <c r="W1186" s="268" t="b">
        <f>W1182</f>
        <v>0</v>
      </c>
    </row>
    <row r="1187" spans="2:23" ht="5.0999999999999996" customHeight="1" x14ac:dyDescent="0.25">
      <c r="B1187" s="244"/>
      <c r="C1187" s="224"/>
      <c r="N1187" s="225"/>
    </row>
    <row r="1188" spans="2:23" ht="5.0999999999999996" customHeight="1" x14ac:dyDescent="0.25">
      <c r="B1188" s="244"/>
      <c r="C1188" s="232"/>
      <c r="D1188" s="235"/>
      <c r="E1188" s="233"/>
      <c r="F1188" s="233"/>
      <c r="G1188" s="233"/>
      <c r="H1188" s="233"/>
      <c r="I1188" s="233"/>
      <c r="J1188" s="233"/>
      <c r="K1188" s="233"/>
      <c r="L1188" s="233"/>
      <c r="M1188" s="233"/>
      <c r="N1188" s="234"/>
    </row>
    <row r="1189" spans="2:23" ht="12.75" customHeight="1" x14ac:dyDescent="0.25">
      <c r="B1189" s="244"/>
      <c r="C1189" s="344"/>
      <c r="D1189" s="34" t="s">
        <v>28</v>
      </c>
      <c r="E1189" s="947" t="str">
        <f>Translations!$B$324</f>
        <v>Finns relevanta mätbara värmeflöden som importeras från anläggningar eller enheter utanför ETS-systemet?</v>
      </c>
      <c r="F1189" s="947"/>
      <c r="G1189" s="947"/>
      <c r="H1189" s="947"/>
      <c r="I1189" s="947"/>
      <c r="J1189" s="947"/>
      <c r="K1189" s="947"/>
      <c r="L1189" s="947"/>
      <c r="M1189" s="931"/>
      <c r="N1189" s="931"/>
      <c r="R1189" s="254"/>
    </row>
    <row r="1190" spans="2:23" ht="5.0999999999999996" customHeight="1" x14ac:dyDescent="0.25">
      <c r="B1190" s="244"/>
      <c r="C1190" s="344"/>
      <c r="D1190" s="20"/>
      <c r="E1190" s="550"/>
      <c r="F1190" s="550"/>
      <c r="G1190" s="550"/>
      <c r="H1190" s="550"/>
      <c r="I1190" s="550"/>
      <c r="J1190" s="550"/>
      <c r="K1190" s="550"/>
      <c r="L1190" s="550"/>
      <c r="M1190" s="550"/>
      <c r="N1190" s="562"/>
      <c r="R1190" s="254"/>
    </row>
    <row r="1191" spans="2:23" ht="12.75" customHeight="1" x14ac:dyDescent="0.25">
      <c r="B1191" s="244"/>
      <c r="C1191" s="344"/>
      <c r="D1191" s="20"/>
      <c r="E1191" s="20"/>
      <c r="F1191" s="948" t="str">
        <f>Translations!$B$257</f>
        <v>Beskrivning av den metod som används</v>
      </c>
      <c r="G1191" s="948"/>
      <c r="H1191" s="948"/>
      <c r="I1191" s="948"/>
      <c r="J1191" s="948"/>
      <c r="K1191" s="948"/>
      <c r="L1191" s="948"/>
      <c r="M1191" s="948"/>
      <c r="N1191" s="949"/>
      <c r="R1191" s="254"/>
    </row>
    <row r="1192" spans="2:23" ht="5.0999999999999996" customHeight="1" thickBot="1" x14ac:dyDescent="0.3">
      <c r="B1192" s="244"/>
      <c r="C1192" s="344"/>
      <c r="D1192" s="20"/>
      <c r="E1192" s="37"/>
      <c r="F1192" s="346"/>
      <c r="G1192" s="347"/>
      <c r="H1192" s="347"/>
      <c r="I1192" s="347"/>
      <c r="J1192" s="347"/>
      <c r="K1192" s="347"/>
      <c r="L1192" s="347"/>
      <c r="M1192" s="347"/>
      <c r="N1192" s="348"/>
    </row>
    <row r="1193" spans="2:23" ht="12.75" customHeight="1" x14ac:dyDescent="0.25">
      <c r="B1193" s="244"/>
      <c r="C1193" s="344"/>
      <c r="D1193" s="345"/>
      <c r="E1193" s="349"/>
      <c r="F1193" s="932" t="str">
        <f>IF(I1128&lt;&gt;"",HYPERLINK("#" &amp; Q1193,EUConst_MsgDescription),"")</f>
        <v/>
      </c>
      <c r="G1193" s="906"/>
      <c r="H1193" s="906"/>
      <c r="I1193" s="906"/>
      <c r="J1193" s="906"/>
      <c r="K1193" s="906"/>
      <c r="L1193" s="906"/>
      <c r="M1193" s="906"/>
      <c r="N1193" s="907"/>
      <c r="P1193" s="22" t="s">
        <v>175</v>
      </c>
      <c r="Q1193" s="371" t="str">
        <f>"#"&amp;ADDRESS(ROW($C$10),COLUMN($C$10))</f>
        <v>#$C$10</v>
      </c>
      <c r="W1193" s="266" t="s">
        <v>168</v>
      </c>
    </row>
    <row r="1194" spans="2:23" ht="5.0999999999999996" customHeight="1" thickBot="1" x14ac:dyDescent="0.3">
      <c r="B1194" s="244"/>
      <c r="C1194" s="344"/>
      <c r="D1194" s="345"/>
      <c r="E1194" s="349"/>
      <c r="F1194" s="979"/>
      <c r="G1194" s="980"/>
      <c r="H1194" s="980"/>
      <c r="I1194" s="980"/>
      <c r="J1194" s="980"/>
      <c r="K1194" s="980"/>
      <c r="L1194" s="980"/>
      <c r="M1194" s="980"/>
      <c r="N1194" s="981"/>
      <c r="P1194" s="22"/>
      <c r="W1194" s="253"/>
    </row>
    <row r="1195" spans="2:23" ht="50.1" customHeight="1" thickBot="1" x14ac:dyDescent="0.3">
      <c r="B1195" s="244"/>
      <c r="C1195" s="344"/>
      <c r="D1195" s="20"/>
      <c r="E1195" s="20"/>
      <c r="F1195" s="891"/>
      <c r="G1195" s="892"/>
      <c r="H1195" s="892"/>
      <c r="I1195" s="892"/>
      <c r="J1195" s="892"/>
      <c r="K1195" s="892"/>
      <c r="L1195" s="892"/>
      <c r="M1195" s="892"/>
      <c r="N1195" s="893"/>
      <c r="R1195" s="254"/>
      <c r="V1195" s="254"/>
      <c r="W1195" s="377" t="b">
        <f>OR(W1189,AND(M1189&lt;&gt;"",M1189=FALSE))</f>
        <v>0</v>
      </c>
    </row>
    <row r="1196" spans="2:23" ht="5.0999999999999996" customHeight="1" x14ac:dyDescent="0.25">
      <c r="B1196" s="244"/>
      <c r="C1196" s="344"/>
      <c r="D1196" s="345"/>
      <c r="E1196" s="350"/>
      <c r="F1196" s="551"/>
      <c r="G1196" s="551"/>
      <c r="H1196" s="551"/>
      <c r="I1196" s="551"/>
      <c r="J1196" s="551"/>
      <c r="K1196" s="551"/>
      <c r="L1196" s="551"/>
      <c r="M1196" s="551"/>
      <c r="N1196" s="351"/>
      <c r="R1196" s="254"/>
    </row>
    <row r="1197" spans="2:23" ht="12.75" customHeight="1" x14ac:dyDescent="0.25">
      <c r="B1197" s="244"/>
      <c r="C1197" s="352"/>
      <c r="D1197" s="353"/>
      <c r="E1197" s="353"/>
      <c r="F1197" s="353"/>
      <c r="G1197" s="353"/>
      <c r="H1197" s="353"/>
      <c r="I1197" s="353"/>
      <c r="J1197" s="353"/>
      <c r="K1197" s="353"/>
      <c r="L1197" s="353"/>
      <c r="M1197" s="353"/>
      <c r="N1197" s="354"/>
    </row>
    <row r="1198" spans="2:23" ht="15" customHeight="1" x14ac:dyDescent="0.25">
      <c r="B1198" s="244"/>
      <c r="C1198" s="318"/>
      <c r="D1198" s="969" t="str">
        <f>Translations!$B$329</f>
        <v>Uppgifter som krävs för att fastställa den riktmärkesrelaterade förbättringsfaktorn enligt artikel 10a.2 i direktivet</v>
      </c>
      <c r="E1198" s="970"/>
      <c r="F1198" s="970"/>
      <c r="G1198" s="970"/>
      <c r="H1198" s="970"/>
      <c r="I1198" s="970"/>
      <c r="J1198" s="970"/>
      <c r="K1198" s="970"/>
      <c r="L1198" s="970"/>
      <c r="M1198" s="970"/>
      <c r="N1198" s="971"/>
    </row>
    <row r="1199" spans="2:23" ht="5.0999999999999996" customHeight="1" x14ac:dyDescent="0.25">
      <c r="B1199" s="244"/>
      <c r="C1199" s="318"/>
      <c r="D1199" s="319"/>
      <c r="E1199" s="319"/>
      <c r="F1199" s="319"/>
      <c r="G1199" s="319"/>
      <c r="H1199" s="319"/>
      <c r="I1199" s="319"/>
      <c r="J1199" s="319"/>
      <c r="K1199" s="319"/>
      <c r="L1199" s="319"/>
      <c r="M1199" s="319"/>
      <c r="N1199" s="320"/>
    </row>
    <row r="1200" spans="2:23" ht="12.75" customHeight="1" x14ac:dyDescent="0.25">
      <c r="B1200" s="244"/>
      <c r="C1200" s="318"/>
      <c r="D1200" s="321" t="s">
        <v>29</v>
      </c>
      <c r="E1200" s="977" t="str">
        <f>Translations!$B$330</f>
        <v>Utsläpp som direkt kan tillskrivas delanläggningen</v>
      </c>
      <c r="F1200" s="977"/>
      <c r="G1200" s="977"/>
      <c r="H1200" s="977"/>
      <c r="I1200" s="977"/>
      <c r="J1200" s="977"/>
      <c r="K1200" s="977"/>
      <c r="L1200" s="977"/>
      <c r="M1200" s="977"/>
      <c r="N1200" s="978"/>
    </row>
    <row r="1201" spans="2:23" ht="12.75" customHeight="1" x14ac:dyDescent="0.25">
      <c r="B1201" s="244"/>
      <c r="C1201" s="318"/>
      <c r="D1201" s="322" t="s">
        <v>31</v>
      </c>
      <c r="E1201" s="925" t="str">
        <f>Translations!$B$331</f>
        <v>Tillskrivning av utsläpp som direkt kan tillskrivas delanläggningen</v>
      </c>
      <c r="F1201" s="925"/>
      <c r="G1201" s="925"/>
      <c r="H1201" s="925"/>
      <c r="I1201" s="925"/>
      <c r="J1201" s="925"/>
      <c r="K1201" s="925"/>
      <c r="L1201" s="925"/>
      <c r="M1201" s="925"/>
      <c r="N1201" s="926"/>
      <c r="T1201" s="18"/>
    </row>
    <row r="1202" spans="2:23" ht="5.0999999999999996" customHeight="1" x14ac:dyDescent="0.25">
      <c r="B1202" s="244"/>
      <c r="C1202" s="318"/>
      <c r="D1202" s="319"/>
      <c r="E1202" s="936"/>
      <c r="F1202" s="937"/>
      <c r="G1202" s="937"/>
      <c r="H1202" s="937"/>
      <c r="I1202" s="937"/>
      <c r="J1202" s="937"/>
      <c r="K1202" s="937"/>
      <c r="L1202" s="937"/>
      <c r="M1202" s="937"/>
      <c r="N1202" s="938"/>
    </row>
    <row r="1203" spans="2:23" ht="12.75" customHeight="1" x14ac:dyDescent="0.25">
      <c r="B1203" s="244"/>
      <c r="C1203" s="318"/>
      <c r="D1203" s="322"/>
      <c r="E1203" s="324"/>
      <c r="F1203" s="932" t="str">
        <f>IF(I1128&lt;&gt;"",HYPERLINK("#" &amp; Q1203,EUConst_MsgDescription),"")</f>
        <v/>
      </c>
      <c r="G1203" s="906"/>
      <c r="H1203" s="906"/>
      <c r="I1203" s="906"/>
      <c r="J1203" s="906"/>
      <c r="K1203" s="906"/>
      <c r="L1203" s="906"/>
      <c r="M1203" s="906"/>
      <c r="N1203" s="907"/>
      <c r="P1203" s="22" t="s">
        <v>175</v>
      </c>
      <c r="Q1203" s="371" t="str">
        <f>"#"&amp;ADDRESS(ROW($C$10),COLUMN($C$10))</f>
        <v>#$C$10</v>
      </c>
    </row>
    <row r="1204" spans="2:23" ht="5.0999999999999996" customHeight="1" x14ac:dyDescent="0.25">
      <c r="B1204" s="244"/>
      <c r="C1204" s="318"/>
      <c r="D1204" s="322"/>
      <c r="E1204" s="325"/>
      <c r="F1204" s="933"/>
      <c r="G1204" s="933"/>
      <c r="H1204" s="933"/>
      <c r="I1204" s="933"/>
      <c r="J1204" s="933"/>
      <c r="K1204" s="933"/>
      <c r="L1204" s="933"/>
      <c r="M1204" s="933"/>
      <c r="N1204" s="934"/>
    </row>
    <row r="1205" spans="2:23" ht="50.1" customHeight="1" x14ac:dyDescent="0.25">
      <c r="B1205" s="244"/>
      <c r="C1205" s="318"/>
      <c r="D1205" s="319"/>
      <c r="E1205" s="319"/>
      <c r="F1205" s="871"/>
      <c r="G1205" s="872"/>
      <c r="H1205" s="872"/>
      <c r="I1205" s="872"/>
      <c r="J1205" s="872"/>
      <c r="K1205" s="872"/>
      <c r="L1205" s="872"/>
      <c r="M1205" s="872"/>
      <c r="N1205" s="886"/>
    </row>
    <row r="1206" spans="2:23" ht="5.0999999999999996" customHeight="1" x14ac:dyDescent="0.25">
      <c r="B1206" s="244"/>
      <c r="C1206" s="318"/>
      <c r="D1206" s="319"/>
      <c r="E1206" s="319"/>
      <c r="F1206" s="319"/>
      <c r="G1206" s="319"/>
      <c r="H1206" s="319"/>
      <c r="I1206" s="319"/>
      <c r="J1206" s="319"/>
      <c r="K1206" s="319"/>
      <c r="L1206" s="319"/>
      <c r="M1206" s="319"/>
      <c r="N1206" s="320"/>
    </row>
    <row r="1207" spans="2:23" ht="12.75" customHeight="1" x14ac:dyDescent="0.25">
      <c r="B1207" s="244"/>
      <c r="C1207" s="318"/>
      <c r="D1207" s="319"/>
      <c r="E1207" s="319"/>
      <c r="F1207" s="935" t="str">
        <f>Translations!$B$210</f>
        <v>Hänvisning till externa filer, i förekommande fall</v>
      </c>
      <c r="G1207" s="935"/>
      <c r="H1207" s="935"/>
      <c r="I1207" s="935"/>
      <c r="J1207" s="935"/>
      <c r="K1207" s="845"/>
      <c r="L1207" s="845"/>
      <c r="M1207" s="845"/>
      <c r="N1207" s="845"/>
    </row>
    <row r="1208" spans="2:23" ht="5.0999999999999996" customHeight="1" x14ac:dyDescent="0.25">
      <c r="B1208" s="244"/>
      <c r="C1208" s="318"/>
      <c r="D1208" s="319"/>
      <c r="E1208" s="319"/>
      <c r="F1208" s="326"/>
      <c r="G1208" s="326"/>
      <c r="H1208" s="326"/>
      <c r="I1208" s="326"/>
      <c r="J1208" s="326"/>
      <c r="K1208" s="326"/>
      <c r="L1208" s="326"/>
      <c r="M1208" s="326"/>
      <c r="N1208" s="327"/>
    </row>
    <row r="1209" spans="2:23" ht="12.75" customHeight="1" x14ac:dyDescent="0.25">
      <c r="B1209" s="244"/>
      <c r="C1209" s="318"/>
      <c r="D1209" s="322" t="s">
        <v>32</v>
      </c>
      <c r="E1209" s="925" t="str">
        <f>Translations!$B$337</f>
        <v>Finns andra relevanta interna bränsle-/materialmängder?</v>
      </c>
      <c r="F1209" s="925"/>
      <c r="G1209" s="925"/>
      <c r="H1209" s="925"/>
      <c r="I1209" s="925"/>
      <c r="J1209" s="925"/>
      <c r="K1209" s="925"/>
      <c r="L1209" s="925"/>
      <c r="M1209" s="931"/>
      <c r="N1209" s="931"/>
      <c r="T1209" s="18"/>
    </row>
    <row r="1210" spans="2:23" ht="5.0999999999999996" customHeight="1" x14ac:dyDescent="0.25">
      <c r="B1210" s="244"/>
      <c r="C1210" s="318"/>
      <c r="D1210" s="322"/>
      <c r="E1210" s="323"/>
      <c r="F1210" s="936"/>
      <c r="G1210" s="936"/>
      <c r="H1210" s="936"/>
      <c r="I1210" s="936"/>
      <c r="J1210" s="936"/>
      <c r="K1210" s="936"/>
      <c r="L1210" s="936"/>
      <c r="M1210" s="936"/>
      <c r="N1210" s="967"/>
    </row>
    <row r="1211" spans="2:23" ht="25.5" customHeight="1" thickBot="1" x14ac:dyDescent="0.3">
      <c r="B1211" s="244"/>
      <c r="C1211" s="318"/>
      <c r="D1211" s="319"/>
      <c r="E1211" s="319"/>
      <c r="F1211" s="319"/>
      <c r="G1211" s="319"/>
      <c r="H1211" s="319"/>
      <c r="I1211" s="927" t="str">
        <f>Translations!$B$254</f>
        <v>Datakälla</v>
      </c>
      <c r="J1211" s="927"/>
      <c r="K1211" s="927" t="str">
        <f>Translations!$B$255</f>
        <v>Andra datakällor 
(i förekommande fall)</v>
      </c>
      <c r="L1211" s="927"/>
      <c r="M1211" s="927" t="str">
        <f>Translations!$B$255</f>
        <v>Andra datakällor 
(i förekommande fall)</v>
      </c>
      <c r="N1211" s="927"/>
      <c r="W1211" s="245" t="s">
        <v>168</v>
      </c>
    </row>
    <row r="1212" spans="2:23" ht="12.75" customHeight="1" x14ac:dyDescent="0.25">
      <c r="B1212" s="244"/>
      <c r="C1212" s="318"/>
      <c r="D1212" s="322"/>
      <c r="E1212" s="324" t="s">
        <v>310</v>
      </c>
      <c r="F1212" s="930" t="str">
        <f>Translations!$B$342</f>
        <v>Importerade eller exporterade mängder</v>
      </c>
      <c r="G1212" s="939"/>
      <c r="H1212" s="939"/>
      <c r="I1212" s="928"/>
      <c r="J1212" s="928"/>
      <c r="K1212" s="910"/>
      <c r="L1212" s="910"/>
      <c r="M1212" s="910"/>
      <c r="N1212" s="910"/>
      <c r="W1212" s="251" t="b">
        <f>AND(M1209&lt;&gt;"",M1209=FALSE)</f>
        <v>0</v>
      </c>
    </row>
    <row r="1213" spans="2:23" ht="12.75" customHeight="1" x14ac:dyDescent="0.25">
      <c r="B1213" s="244"/>
      <c r="C1213" s="318"/>
      <c r="D1213" s="322"/>
      <c r="E1213" s="324" t="s">
        <v>311</v>
      </c>
      <c r="F1213" s="930" t="str">
        <f>Translations!$B$256</f>
        <v>Energiinnehåll</v>
      </c>
      <c r="G1213" s="939"/>
      <c r="H1213" s="939"/>
      <c r="I1213" s="928"/>
      <c r="J1213" s="928"/>
      <c r="K1213" s="910"/>
      <c r="L1213" s="910"/>
      <c r="M1213" s="910"/>
      <c r="N1213" s="910"/>
      <c r="W1213" s="271" t="b">
        <f>W1212</f>
        <v>0</v>
      </c>
    </row>
    <row r="1214" spans="2:23" ht="12.75" customHeight="1" x14ac:dyDescent="0.25">
      <c r="B1214" s="244"/>
      <c r="C1214" s="318"/>
      <c r="D1214" s="322"/>
      <c r="E1214" s="324" t="s">
        <v>312</v>
      </c>
      <c r="F1214" s="929" t="str">
        <f>Translations!$B$343</f>
        <v>Emissionsfaktor eller koldioxidinnehåll</v>
      </c>
      <c r="G1214" s="929"/>
      <c r="H1214" s="930"/>
      <c r="I1214" s="871"/>
      <c r="J1214" s="886"/>
      <c r="K1214" s="873"/>
      <c r="L1214" s="890"/>
      <c r="M1214" s="873"/>
      <c r="N1214" s="890"/>
      <c r="W1214" s="271" t="b">
        <f>W1213</f>
        <v>0</v>
      </c>
    </row>
    <row r="1215" spans="2:23" ht="12.75" customHeight="1" x14ac:dyDescent="0.25">
      <c r="B1215" s="244"/>
      <c r="C1215" s="318"/>
      <c r="D1215" s="322"/>
      <c r="E1215" s="324" t="s">
        <v>313</v>
      </c>
      <c r="F1215" s="929" t="str">
        <f>Translations!$B$344</f>
        <v>Halten av biomassa</v>
      </c>
      <c r="G1215" s="929"/>
      <c r="H1215" s="930"/>
      <c r="I1215" s="871"/>
      <c r="J1215" s="886"/>
      <c r="K1215" s="873"/>
      <c r="L1215" s="890"/>
      <c r="M1215" s="873"/>
      <c r="N1215" s="890"/>
      <c r="W1215" s="271" t="b">
        <f>W1214</f>
        <v>0</v>
      </c>
    </row>
    <row r="1216" spans="2:23" ht="5.0999999999999996" customHeight="1" x14ac:dyDescent="0.25">
      <c r="B1216" s="244"/>
      <c r="C1216" s="318"/>
      <c r="D1216" s="322"/>
      <c r="E1216" s="319"/>
      <c r="F1216" s="319"/>
      <c r="G1216" s="319"/>
      <c r="H1216" s="319"/>
      <c r="I1216" s="319"/>
      <c r="J1216" s="319"/>
      <c r="K1216" s="319"/>
      <c r="L1216" s="319"/>
      <c r="M1216" s="319"/>
      <c r="N1216" s="320"/>
      <c r="W1216" s="253"/>
    </row>
    <row r="1217" spans="1:23" ht="12.75" customHeight="1" x14ac:dyDescent="0.25">
      <c r="B1217" s="244"/>
      <c r="C1217" s="318"/>
      <c r="D1217" s="322"/>
      <c r="E1217" s="324" t="s">
        <v>314</v>
      </c>
      <c r="F1217" s="923" t="str">
        <f>Translations!$B$257</f>
        <v>Beskrivning av den metod som används</v>
      </c>
      <c r="G1217" s="923"/>
      <c r="H1217" s="923"/>
      <c r="I1217" s="923"/>
      <c r="J1217" s="923"/>
      <c r="K1217" s="923"/>
      <c r="L1217" s="923"/>
      <c r="M1217" s="923"/>
      <c r="N1217" s="924"/>
      <c r="W1217" s="253"/>
    </row>
    <row r="1218" spans="1:23" ht="5.0999999999999996" customHeight="1" x14ac:dyDescent="0.25">
      <c r="B1218" s="244"/>
      <c r="C1218" s="318"/>
      <c r="D1218" s="319"/>
      <c r="E1218" s="323"/>
      <c r="F1218" s="213"/>
      <c r="G1218" s="556"/>
      <c r="H1218" s="556"/>
      <c r="I1218" s="556"/>
      <c r="J1218" s="556"/>
      <c r="K1218" s="556"/>
      <c r="L1218" s="556"/>
      <c r="M1218" s="556"/>
      <c r="N1218" s="557"/>
      <c r="W1218" s="253"/>
    </row>
    <row r="1219" spans="1:23" ht="12.75" customHeight="1" x14ac:dyDescent="0.25">
      <c r="B1219" s="244"/>
      <c r="C1219" s="318"/>
      <c r="D1219" s="322"/>
      <c r="E1219" s="324"/>
      <c r="F1219" s="932" t="str">
        <f>IF(I1128&lt;&gt;"",HYPERLINK("#" &amp; Q1219,EUConst_MsgDescription),"")</f>
        <v/>
      </c>
      <c r="G1219" s="906"/>
      <c r="H1219" s="906"/>
      <c r="I1219" s="906"/>
      <c r="J1219" s="906"/>
      <c r="K1219" s="906"/>
      <c r="L1219" s="906"/>
      <c r="M1219" s="906"/>
      <c r="N1219" s="907"/>
      <c r="P1219" s="22" t="s">
        <v>175</v>
      </c>
      <c r="Q1219" s="371" t="str">
        <f>"#"&amp;ADDRESS(ROW($C$10),COLUMN($C$10))</f>
        <v>#$C$10</v>
      </c>
      <c r="W1219" s="253"/>
    </row>
    <row r="1220" spans="1:23" ht="5.0999999999999996" customHeight="1" x14ac:dyDescent="0.25">
      <c r="B1220" s="244"/>
      <c r="C1220" s="318"/>
      <c r="D1220" s="322"/>
      <c r="E1220" s="325"/>
      <c r="F1220" s="933"/>
      <c r="G1220" s="933"/>
      <c r="H1220" s="933"/>
      <c r="I1220" s="933"/>
      <c r="J1220" s="933"/>
      <c r="K1220" s="933"/>
      <c r="L1220" s="933"/>
      <c r="M1220" s="933"/>
      <c r="N1220" s="934"/>
      <c r="W1220" s="253"/>
    </row>
    <row r="1221" spans="1:23" s="249" customFormat="1" ht="50.1" customHeight="1" x14ac:dyDescent="0.25">
      <c r="A1221" s="254"/>
      <c r="B1221" s="12"/>
      <c r="C1221" s="318"/>
      <c r="D1221" s="325"/>
      <c r="E1221" s="325"/>
      <c r="F1221" s="891"/>
      <c r="G1221" s="892"/>
      <c r="H1221" s="892"/>
      <c r="I1221" s="892"/>
      <c r="J1221" s="892"/>
      <c r="K1221" s="892"/>
      <c r="L1221" s="892"/>
      <c r="M1221" s="892"/>
      <c r="N1221" s="893"/>
      <c r="O1221" s="36"/>
      <c r="P1221" s="254"/>
      <c r="Q1221" s="254"/>
      <c r="R1221" s="254"/>
      <c r="S1221" s="245"/>
      <c r="T1221" s="245"/>
      <c r="U1221" s="254"/>
      <c r="V1221" s="254"/>
      <c r="W1221" s="255" t="b">
        <f>W1215</f>
        <v>0</v>
      </c>
    </row>
    <row r="1222" spans="1:23" ht="5.0999999999999996" customHeight="1" x14ac:dyDescent="0.25">
      <c r="C1222" s="318"/>
      <c r="D1222" s="322"/>
      <c r="E1222" s="319"/>
      <c r="F1222" s="319"/>
      <c r="G1222" s="319"/>
      <c r="H1222" s="319"/>
      <c r="I1222" s="319"/>
      <c r="J1222" s="319"/>
      <c r="K1222" s="319"/>
      <c r="L1222" s="319"/>
      <c r="M1222" s="319"/>
      <c r="N1222" s="320"/>
      <c r="W1222" s="253"/>
    </row>
    <row r="1223" spans="1:23" ht="12.75" customHeight="1" thickBot="1" x14ac:dyDescent="0.3">
      <c r="C1223" s="318"/>
      <c r="D1223" s="322"/>
      <c r="E1223" s="324"/>
      <c r="F1223" s="935" t="str">
        <f>Translations!$B$210</f>
        <v>Hänvisning till externa filer, i förekommande fall</v>
      </c>
      <c r="G1223" s="935"/>
      <c r="H1223" s="935"/>
      <c r="I1223" s="935"/>
      <c r="J1223" s="935"/>
      <c r="K1223" s="845"/>
      <c r="L1223" s="845"/>
      <c r="M1223" s="845"/>
      <c r="N1223" s="845"/>
      <c r="W1223" s="259" t="b">
        <f>W1221</f>
        <v>0</v>
      </c>
    </row>
    <row r="1224" spans="1:23" ht="5.0999999999999996" customHeight="1" x14ac:dyDescent="0.25">
      <c r="C1224" s="318"/>
      <c r="D1224" s="322"/>
      <c r="E1224" s="319"/>
      <c r="F1224" s="319"/>
      <c r="G1224" s="319"/>
      <c r="H1224" s="319"/>
      <c r="I1224" s="319"/>
      <c r="J1224" s="319"/>
      <c r="K1224" s="319"/>
      <c r="L1224" s="319"/>
      <c r="M1224" s="319"/>
      <c r="N1224" s="320"/>
    </row>
    <row r="1225" spans="1:23" ht="12.75" customHeight="1" thickBot="1" x14ac:dyDescent="0.3">
      <c r="C1225" s="318"/>
      <c r="D1225" s="322" t="s">
        <v>33</v>
      </c>
      <c r="E1225" s="925" t="str">
        <f>Translations!$B$345</f>
        <v>Är överförd koldioxid som importerats eller exporterats relevant?</v>
      </c>
      <c r="F1225" s="925"/>
      <c r="G1225" s="925"/>
      <c r="H1225" s="925"/>
      <c r="I1225" s="925"/>
      <c r="J1225" s="925"/>
      <c r="K1225" s="925"/>
      <c r="L1225" s="925"/>
      <c r="M1225" s="931"/>
      <c r="N1225" s="931"/>
      <c r="T1225" s="18"/>
    </row>
    <row r="1226" spans="1:23" ht="5.0999999999999996" customHeight="1" thickBot="1" x14ac:dyDescent="0.3">
      <c r="C1226" s="318"/>
      <c r="D1226" s="319"/>
      <c r="E1226" s="936"/>
      <c r="F1226" s="937"/>
      <c r="G1226" s="937"/>
      <c r="H1226" s="937"/>
      <c r="I1226" s="937"/>
      <c r="J1226" s="937"/>
      <c r="K1226" s="937"/>
      <c r="L1226" s="937"/>
      <c r="M1226" s="937"/>
      <c r="N1226" s="938"/>
      <c r="W1226" s="266" t="s">
        <v>168</v>
      </c>
    </row>
    <row r="1227" spans="1:23" ht="25.5" customHeight="1" x14ac:dyDescent="0.25">
      <c r="C1227" s="318"/>
      <c r="D1227" s="319"/>
      <c r="E1227" s="319"/>
      <c r="F1227" s="871"/>
      <c r="G1227" s="872"/>
      <c r="H1227" s="872"/>
      <c r="I1227" s="872"/>
      <c r="J1227" s="872"/>
      <c r="K1227" s="872"/>
      <c r="L1227" s="872"/>
      <c r="M1227" s="872"/>
      <c r="N1227" s="886"/>
      <c r="W1227" s="251" t="b">
        <f>AND(M1225&lt;&gt;"",M1225=FALSE)</f>
        <v>0</v>
      </c>
    </row>
    <row r="1228" spans="1:23" ht="5.0999999999999996" customHeight="1" x14ac:dyDescent="0.25">
      <c r="C1228" s="318"/>
      <c r="D1228" s="319"/>
      <c r="E1228" s="319"/>
      <c r="F1228" s="319"/>
      <c r="G1228" s="319"/>
      <c r="H1228" s="319"/>
      <c r="I1228" s="319"/>
      <c r="J1228" s="319"/>
      <c r="K1228" s="319"/>
      <c r="L1228" s="319"/>
      <c r="M1228" s="319"/>
      <c r="N1228" s="320"/>
      <c r="W1228" s="253"/>
    </row>
    <row r="1229" spans="1:23" ht="12.75" customHeight="1" thickBot="1" x14ac:dyDescent="0.3">
      <c r="C1229" s="318"/>
      <c r="D1229" s="319"/>
      <c r="E1229" s="319"/>
      <c r="F1229" s="935" t="str">
        <f>Translations!$B$210</f>
        <v>Hänvisning till externa filer, i förekommande fall</v>
      </c>
      <c r="G1229" s="935"/>
      <c r="H1229" s="935"/>
      <c r="I1229" s="935"/>
      <c r="J1229" s="935"/>
      <c r="K1229" s="845"/>
      <c r="L1229" s="845"/>
      <c r="M1229" s="845"/>
      <c r="N1229" s="845"/>
      <c r="W1229" s="273" t="b">
        <f>W1227</f>
        <v>0</v>
      </c>
    </row>
    <row r="1230" spans="1:23" ht="5.0999999999999996" customHeight="1" x14ac:dyDescent="0.25">
      <c r="C1230" s="318"/>
      <c r="D1230" s="322"/>
      <c r="E1230" s="319"/>
      <c r="F1230" s="319"/>
      <c r="G1230" s="319"/>
      <c r="H1230" s="319"/>
      <c r="I1230" s="319"/>
      <c r="J1230" s="319"/>
      <c r="K1230" s="319"/>
      <c r="L1230" s="319"/>
      <c r="M1230" s="319"/>
      <c r="N1230" s="320"/>
    </row>
    <row r="1231" spans="1:23" ht="5.0999999999999996" customHeight="1" x14ac:dyDescent="0.25">
      <c r="C1231" s="315"/>
      <c r="D1231" s="328"/>
      <c r="E1231" s="316"/>
      <c r="F1231" s="316"/>
      <c r="G1231" s="316"/>
      <c r="H1231" s="316"/>
      <c r="I1231" s="316"/>
      <c r="J1231" s="316"/>
      <c r="K1231" s="316"/>
      <c r="L1231" s="316"/>
      <c r="M1231" s="316"/>
      <c r="N1231" s="317"/>
    </row>
    <row r="1232" spans="1:23" ht="12.75" customHeight="1" x14ac:dyDescent="0.25">
      <c r="C1232" s="318"/>
      <c r="D1232" s="321" t="s">
        <v>30</v>
      </c>
      <c r="E1232" s="962" t="str">
        <f>Translations!$B$831</f>
        <v>Energitillförsel till denna delanläggning och relevant emissionsfaktor</v>
      </c>
      <c r="F1232" s="962"/>
      <c r="G1232" s="962"/>
      <c r="H1232" s="962"/>
      <c r="I1232" s="962"/>
      <c r="J1232" s="962"/>
      <c r="K1232" s="962"/>
      <c r="L1232" s="962"/>
      <c r="M1232" s="962"/>
      <c r="N1232" s="963"/>
    </row>
    <row r="1233" spans="2:23" ht="5.0999999999999996" customHeight="1" x14ac:dyDescent="0.25">
      <c r="C1233" s="318"/>
      <c r="D1233" s="319"/>
      <c r="E1233" s="964"/>
      <c r="F1233" s="965"/>
      <c r="G1233" s="965"/>
      <c r="H1233" s="965"/>
      <c r="I1233" s="965"/>
      <c r="J1233" s="965"/>
      <c r="K1233" s="965"/>
      <c r="L1233" s="965"/>
      <c r="M1233" s="965"/>
      <c r="N1233" s="966"/>
    </row>
    <row r="1234" spans="2:23" ht="12.75" customHeight="1" x14ac:dyDescent="0.25">
      <c r="C1234" s="318"/>
      <c r="D1234" s="322" t="s">
        <v>31</v>
      </c>
      <c r="E1234" s="925" t="str">
        <f>Translations!$B$249</f>
        <v>Information om tillämpad metod</v>
      </c>
      <c r="F1234" s="925"/>
      <c r="G1234" s="925"/>
      <c r="H1234" s="925"/>
      <c r="I1234" s="925"/>
      <c r="J1234" s="925"/>
      <c r="K1234" s="925"/>
      <c r="L1234" s="925"/>
      <c r="M1234" s="925"/>
      <c r="N1234" s="926"/>
    </row>
    <row r="1235" spans="2:23" ht="25.5" customHeight="1" x14ac:dyDescent="0.25">
      <c r="B1235" s="244"/>
      <c r="C1235" s="318"/>
      <c r="D1235" s="319"/>
      <c r="E1235" s="319"/>
      <c r="F1235" s="336"/>
      <c r="G1235" s="319"/>
      <c r="H1235" s="319"/>
      <c r="I1235" s="927" t="str">
        <f>Translations!$B$254</f>
        <v>Datakälla</v>
      </c>
      <c r="J1235" s="927"/>
      <c r="K1235" s="927" t="str">
        <f>Translations!$B$255</f>
        <v>Andra datakällor 
(i förekommande fall)</v>
      </c>
      <c r="L1235" s="927"/>
      <c r="M1235" s="927" t="str">
        <f>Translations!$B$255</f>
        <v>Andra datakällor 
(i förekommande fall)</v>
      </c>
      <c r="N1235" s="927"/>
    </row>
    <row r="1236" spans="2:23" ht="12.75" customHeight="1" x14ac:dyDescent="0.25">
      <c r="B1236" s="244"/>
      <c r="C1236" s="318"/>
      <c r="D1236" s="322"/>
      <c r="E1236" s="324" t="s">
        <v>310</v>
      </c>
      <c r="F1236" s="929" t="str">
        <f>Translations!$B$833</f>
        <v>Insatsbränsle och insatsmaterial</v>
      </c>
      <c r="G1236" s="929"/>
      <c r="H1236" s="930"/>
      <c r="I1236" s="871"/>
      <c r="J1236" s="872"/>
      <c r="K1236" s="873"/>
      <c r="L1236" s="874"/>
      <c r="M1236" s="873"/>
      <c r="N1236" s="890"/>
    </row>
    <row r="1237" spans="2:23" ht="12.75" customHeight="1" x14ac:dyDescent="0.25">
      <c r="B1237" s="244"/>
      <c r="C1237" s="318"/>
      <c r="D1237" s="322"/>
      <c r="E1237" s="324" t="s">
        <v>311</v>
      </c>
      <c r="F1237" s="929" t="str">
        <f>Translations!$B$826</f>
        <v>Tillförd el för värmeproduktion</v>
      </c>
      <c r="G1237" s="929"/>
      <c r="H1237" s="930"/>
      <c r="I1237" s="928"/>
      <c r="J1237" s="928"/>
      <c r="K1237" s="910"/>
      <c r="L1237" s="910"/>
      <c r="M1237" s="910"/>
      <c r="N1237" s="910"/>
    </row>
    <row r="1238" spans="2:23" ht="12.75" customHeight="1" x14ac:dyDescent="0.25">
      <c r="B1238" s="244"/>
      <c r="C1238" s="318"/>
      <c r="D1238" s="322"/>
      <c r="E1238" s="324" t="s">
        <v>312</v>
      </c>
      <c r="F1238" s="929" t="str">
        <f>Translations!$B$353</f>
        <v>Viktad emissionsfaktor</v>
      </c>
      <c r="G1238" s="929"/>
      <c r="H1238" s="930"/>
      <c r="I1238" s="871"/>
      <c r="J1238" s="872"/>
      <c r="K1238" s="873"/>
      <c r="L1238" s="874"/>
      <c r="M1238" s="873"/>
      <c r="N1238" s="890"/>
    </row>
    <row r="1239" spans="2:23" ht="5.0999999999999996" customHeight="1" x14ac:dyDescent="0.25">
      <c r="B1239" s="244"/>
      <c r="C1239" s="318"/>
      <c r="D1239" s="322"/>
      <c r="E1239" s="319"/>
      <c r="F1239" s="319"/>
      <c r="G1239" s="319"/>
      <c r="H1239" s="319"/>
      <c r="I1239" s="319"/>
      <c r="J1239" s="319"/>
      <c r="K1239" s="319"/>
      <c r="L1239" s="319"/>
      <c r="M1239" s="319"/>
      <c r="N1239" s="320"/>
    </row>
    <row r="1240" spans="2:23" ht="12.75" customHeight="1" x14ac:dyDescent="0.25">
      <c r="B1240" s="244"/>
      <c r="C1240" s="318"/>
      <c r="D1240" s="322"/>
      <c r="E1240" s="324" t="s">
        <v>313</v>
      </c>
      <c r="F1240" s="923" t="str">
        <f>Translations!$B$257</f>
        <v>Beskrivning av den metod som används</v>
      </c>
      <c r="G1240" s="923"/>
      <c r="H1240" s="923"/>
      <c r="I1240" s="923"/>
      <c r="J1240" s="923"/>
      <c r="K1240" s="923"/>
      <c r="L1240" s="923"/>
      <c r="M1240" s="923"/>
      <c r="N1240" s="924"/>
    </row>
    <row r="1241" spans="2:23" ht="5.0999999999999996" customHeight="1" x14ac:dyDescent="0.25">
      <c r="B1241" s="244"/>
      <c r="C1241" s="318"/>
      <c r="D1241" s="319"/>
      <c r="E1241" s="323"/>
      <c r="F1241" s="333"/>
      <c r="G1241" s="334"/>
      <c r="H1241" s="334"/>
      <c r="I1241" s="334"/>
      <c r="J1241" s="334"/>
      <c r="K1241" s="334"/>
      <c r="L1241" s="334"/>
      <c r="M1241" s="334"/>
      <c r="N1241" s="335"/>
    </row>
    <row r="1242" spans="2:23" ht="12.75" customHeight="1" x14ac:dyDescent="0.25">
      <c r="B1242" s="244"/>
      <c r="C1242" s="318"/>
      <c r="D1242" s="322"/>
      <c r="E1242" s="324"/>
      <c r="F1242" s="932" t="str">
        <f>IF(I1128&lt;&gt;"",HYPERLINK("#" &amp; Q1242,EUConst_MsgDescription),"")</f>
        <v/>
      </c>
      <c r="G1242" s="906"/>
      <c r="H1242" s="906"/>
      <c r="I1242" s="906"/>
      <c r="J1242" s="906"/>
      <c r="K1242" s="906"/>
      <c r="L1242" s="906"/>
      <c r="M1242" s="906"/>
      <c r="N1242" s="907"/>
      <c r="P1242" s="22" t="s">
        <v>175</v>
      </c>
      <c r="Q1242" s="371" t="str">
        <f>"#"&amp;ADDRESS(ROW($C$10),COLUMN($C$10))</f>
        <v>#$C$10</v>
      </c>
    </row>
    <row r="1243" spans="2:23" ht="5.0999999999999996" customHeight="1" x14ac:dyDescent="0.25">
      <c r="B1243" s="244"/>
      <c r="C1243" s="318"/>
      <c r="D1243" s="322"/>
      <c r="E1243" s="325"/>
      <c r="F1243" s="933"/>
      <c r="G1243" s="933"/>
      <c r="H1243" s="933"/>
      <c r="I1243" s="933"/>
      <c r="J1243" s="933"/>
      <c r="K1243" s="933"/>
      <c r="L1243" s="933"/>
      <c r="M1243" s="933"/>
      <c r="N1243" s="934"/>
    </row>
    <row r="1244" spans="2:23" ht="50.1" customHeight="1" x14ac:dyDescent="0.25">
      <c r="B1244" s="244"/>
      <c r="C1244" s="318"/>
      <c r="D1244" s="325"/>
      <c r="E1244" s="325"/>
      <c r="F1244" s="891"/>
      <c r="G1244" s="892"/>
      <c r="H1244" s="892"/>
      <c r="I1244" s="892"/>
      <c r="J1244" s="892"/>
      <c r="K1244" s="892"/>
      <c r="L1244" s="892"/>
      <c r="M1244" s="892"/>
      <c r="N1244" s="893"/>
    </row>
    <row r="1245" spans="2:23" ht="5.0999999999999996" customHeight="1" thickBot="1" x14ac:dyDescent="0.3">
      <c r="B1245" s="244"/>
      <c r="C1245" s="318"/>
      <c r="D1245" s="322"/>
      <c r="E1245" s="319"/>
      <c r="F1245" s="319"/>
      <c r="G1245" s="319"/>
      <c r="H1245" s="319"/>
      <c r="I1245" s="319"/>
      <c r="J1245" s="319"/>
      <c r="K1245" s="319"/>
      <c r="L1245" s="319"/>
      <c r="M1245" s="319"/>
      <c r="N1245" s="320"/>
    </row>
    <row r="1246" spans="2:23" ht="12.75" customHeight="1" x14ac:dyDescent="0.25">
      <c r="B1246" s="244"/>
      <c r="C1246" s="318"/>
      <c r="D1246" s="322"/>
      <c r="E1246" s="324"/>
      <c r="F1246" s="935" t="str">
        <f>Translations!$B$210</f>
        <v>Hänvisning till externa filer, i förekommande fall</v>
      </c>
      <c r="G1246" s="935"/>
      <c r="H1246" s="935"/>
      <c r="I1246" s="935"/>
      <c r="J1246" s="935"/>
      <c r="K1246" s="845"/>
      <c r="L1246" s="845"/>
      <c r="M1246" s="845"/>
      <c r="N1246" s="845"/>
      <c r="W1246" s="266" t="s">
        <v>168</v>
      </c>
    </row>
    <row r="1247" spans="2:23" ht="5.0999999999999996" customHeight="1" x14ac:dyDescent="0.25">
      <c r="B1247" s="244"/>
      <c r="C1247" s="318"/>
      <c r="D1247" s="322"/>
      <c r="E1247" s="319"/>
      <c r="F1247" s="319"/>
      <c r="G1247" s="319"/>
      <c r="H1247" s="319"/>
      <c r="I1247" s="319"/>
      <c r="J1247" s="319"/>
      <c r="K1247" s="319"/>
      <c r="L1247" s="319"/>
      <c r="M1247" s="319"/>
      <c r="N1247" s="320"/>
      <c r="W1247" s="253"/>
    </row>
    <row r="1248" spans="2:23" ht="12.75" customHeight="1" x14ac:dyDescent="0.25">
      <c r="B1248" s="244"/>
      <c r="C1248" s="318"/>
      <c r="D1248" s="322" t="s">
        <v>32</v>
      </c>
      <c r="E1248" s="951" t="str">
        <f>Translations!$B$258</f>
        <v>Har den hierarkiska ordningen följts?</v>
      </c>
      <c r="F1248" s="951"/>
      <c r="G1248" s="951"/>
      <c r="H1248" s="952"/>
      <c r="I1248" s="260"/>
      <c r="J1248" s="330" t="str">
        <f>Translations!$B$259</f>
        <v>Om inte, varför?</v>
      </c>
      <c r="K1248" s="871"/>
      <c r="L1248" s="872"/>
      <c r="M1248" s="872"/>
      <c r="N1248" s="886"/>
      <c r="W1248" s="258" t="b">
        <f>AND(I1248&lt;&gt;"",I1248=TRUE)</f>
        <v>0</v>
      </c>
    </row>
    <row r="1249" spans="2:23" ht="5.0999999999999996" customHeight="1" x14ac:dyDescent="0.25">
      <c r="B1249" s="244"/>
      <c r="C1249" s="318"/>
      <c r="D1249" s="319"/>
      <c r="E1249" s="552"/>
      <c r="F1249" s="552"/>
      <c r="G1249" s="552"/>
      <c r="H1249" s="552"/>
      <c r="I1249" s="552"/>
      <c r="J1249" s="552"/>
      <c r="K1249" s="552"/>
      <c r="L1249" s="552"/>
      <c r="M1249" s="552"/>
      <c r="N1249" s="553"/>
      <c r="V1249" s="254"/>
      <c r="W1249" s="253"/>
    </row>
    <row r="1250" spans="2:23" ht="12.75" customHeight="1" x14ac:dyDescent="0.25">
      <c r="B1250" s="244"/>
      <c r="C1250" s="318"/>
      <c r="D1250" s="331"/>
      <c r="E1250" s="331"/>
      <c r="F1250" s="923" t="str">
        <f>Translations!$B$264</f>
        <v>Ytterligare uppgifter om eventuella avvikelser från hierarkin</v>
      </c>
      <c r="G1250" s="923"/>
      <c r="H1250" s="923"/>
      <c r="I1250" s="923"/>
      <c r="J1250" s="923"/>
      <c r="K1250" s="923"/>
      <c r="L1250" s="923"/>
      <c r="M1250" s="923"/>
      <c r="N1250" s="924"/>
      <c r="V1250" s="254"/>
      <c r="W1250" s="253"/>
    </row>
    <row r="1251" spans="2:23" ht="25.5" customHeight="1" thickBot="1" x14ac:dyDescent="0.3">
      <c r="B1251" s="244"/>
      <c r="C1251" s="318"/>
      <c r="D1251" s="331"/>
      <c r="E1251" s="331"/>
      <c r="F1251" s="891"/>
      <c r="G1251" s="892"/>
      <c r="H1251" s="892"/>
      <c r="I1251" s="892"/>
      <c r="J1251" s="892"/>
      <c r="K1251" s="892"/>
      <c r="L1251" s="892"/>
      <c r="M1251" s="892"/>
      <c r="N1251" s="893"/>
      <c r="V1251" s="254"/>
      <c r="W1251" s="268" t="b">
        <f>W1248</f>
        <v>0</v>
      </c>
    </row>
    <row r="1252" spans="2:23" ht="5.0999999999999996" customHeight="1" x14ac:dyDescent="0.25">
      <c r="B1252" s="244"/>
      <c r="C1252" s="318"/>
      <c r="D1252" s="322"/>
      <c r="E1252" s="319"/>
      <c r="F1252" s="319"/>
      <c r="G1252" s="319"/>
      <c r="H1252" s="319"/>
      <c r="I1252" s="319"/>
      <c r="J1252" s="319"/>
      <c r="K1252" s="319"/>
      <c r="L1252" s="319"/>
      <c r="M1252" s="319"/>
      <c r="N1252" s="320"/>
      <c r="W1252" s="254"/>
    </row>
    <row r="1253" spans="2:23" ht="5.0999999999999996" customHeight="1" x14ac:dyDescent="0.25">
      <c r="B1253" s="244"/>
      <c r="C1253" s="315"/>
      <c r="D1253" s="328"/>
      <c r="E1253" s="316"/>
      <c r="F1253" s="316"/>
      <c r="G1253" s="316"/>
      <c r="H1253" s="316"/>
      <c r="I1253" s="316"/>
      <c r="J1253" s="316"/>
      <c r="K1253" s="316"/>
      <c r="L1253" s="316"/>
      <c r="M1253" s="316"/>
      <c r="N1253" s="317"/>
    </row>
    <row r="1254" spans="2:23" ht="12.75" customHeight="1" x14ac:dyDescent="0.25">
      <c r="B1254" s="244"/>
      <c r="C1254" s="318"/>
      <c r="D1254" s="321" t="s">
        <v>330</v>
      </c>
      <c r="E1254" s="962" t="str">
        <f>Translations!$B$354</f>
        <v>Import till och export från delanläggningen av mätbar värme</v>
      </c>
      <c r="F1254" s="962"/>
      <c r="G1254" s="962"/>
      <c r="H1254" s="962"/>
      <c r="I1254" s="962"/>
      <c r="J1254" s="962"/>
      <c r="K1254" s="962"/>
      <c r="L1254" s="962"/>
      <c r="M1254" s="962"/>
      <c r="N1254" s="963"/>
      <c r="S1254" s="254"/>
      <c r="T1254" s="254"/>
    </row>
    <row r="1255" spans="2:23" ht="12.75" customHeight="1" x14ac:dyDescent="0.25">
      <c r="B1255" s="244"/>
      <c r="C1255" s="318"/>
      <c r="D1255" s="322" t="s">
        <v>31</v>
      </c>
      <c r="E1255" s="925" t="str">
        <f>Translations!$B$357</f>
        <v>Är mätbara värmeflöden relevanta för delanläggningen?</v>
      </c>
      <c r="F1255" s="925"/>
      <c r="G1255" s="925"/>
      <c r="H1255" s="925"/>
      <c r="I1255" s="925"/>
      <c r="J1255" s="925"/>
      <c r="K1255" s="925"/>
      <c r="L1255" s="925"/>
      <c r="M1255" s="931"/>
      <c r="N1255" s="931"/>
    </row>
    <row r="1256" spans="2:23" ht="12.75" customHeight="1" x14ac:dyDescent="0.25">
      <c r="B1256" s="244"/>
      <c r="C1256" s="318"/>
      <c r="D1256" s="322"/>
      <c r="E1256" s="319"/>
      <c r="F1256" s="319"/>
      <c r="G1256" s="319"/>
      <c r="H1256" s="319"/>
      <c r="I1256" s="319"/>
      <c r="J1256" s="866" t="str">
        <f>IF(I1128="","",IF(AND(M1255&lt;&gt;"",M1255=FALSE),HYPERLINK(Q1256,EUconst_MsgGoOn),""))</f>
        <v/>
      </c>
      <c r="K1256" s="867"/>
      <c r="L1256" s="867"/>
      <c r="M1256" s="867"/>
      <c r="N1256" s="868"/>
      <c r="P1256" s="22" t="s">
        <v>175</v>
      </c>
      <c r="Q1256" s="371" t="str">
        <f>"#"&amp;ADDRESS(ROW(D1296),COLUMN(D1296))</f>
        <v>#$D$1296</v>
      </c>
    </row>
    <row r="1257" spans="2:23" ht="5.0999999999999996" customHeight="1" x14ac:dyDescent="0.25">
      <c r="B1257" s="244"/>
      <c r="C1257" s="318"/>
      <c r="D1257" s="322"/>
      <c r="E1257" s="322"/>
      <c r="F1257" s="322"/>
      <c r="G1257" s="322"/>
      <c r="H1257" s="322"/>
      <c r="I1257" s="322"/>
      <c r="J1257" s="322"/>
      <c r="K1257" s="322"/>
      <c r="L1257" s="322"/>
      <c r="M1257" s="322"/>
      <c r="N1257" s="329"/>
      <c r="P1257" s="22"/>
    </row>
    <row r="1258" spans="2:23" ht="12.75" customHeight="1" x14ac:dyDescent="0.25">
      <c r="B1258" s="244"/>
      <c r="C1258" s="318"/>
      <c r="D1258" s="322" t="s">
        <v>32</v>
      </c>
      <c r="E1258" s="925" t="str">
        <f>Translations!$B$249</f>
        <v>Information om tillämpad metod</v>
      </c>
      <c r="F1258" s="925"/>
      <c r="G1258" s="925"/>
      <c r="H1258" s="925"/>
      <c r="I1258" s="925"/>
      <c r="J1258" s="925"/>
      <c r="K1258" s="925"/>
      <c r="L1258" s="925"/>
      <c r="M1258" s="925"/>
      <c r="N1258" s="926"/>
    </row>
    <row r="1259" spans="2:23" ht="25.5" customHeight="1" thickBot="1" x14ac:dyDescent="0.3">
      <c r="B1259" s="244"/>
      <c r="C1259" s="318"/>
      <c r="D1259" s="319"/>
      <c r="E1259" s="319"/>
      <c r="F1259" s="319"/>
      <c r="G1259" s="319"/>
      <c r="H1259" s="319"/>
      <c r="I1259" s="927" t="str">
        <f>Translations!$B$254</f>
        <v>Datakälla</v>
      </c>
      <c r="J1259" s="927"/>
      <c r="K1259" s="927" t="str">
        <f>Translations!$B$255</f>
        <v>Andra datakällor 
(i förekommande fall)</v>
      </c>
      <c r="L1259" s="927"/>
      <c r="M1259" s="927" t="str">
        <f>Translations!$B$255</f>
        <v>Andra datakällor 
(i förekommande fall)</v>
      </c>
      <c r="N1259" s="927"/>
      <c r="W1259" s="245" t="s">
        <v>168</v>
      </c>
    </row>
    <row r="1260" spans="2:23" ht="12.75" customHeight="1" x14ac:dyDescent="0.25">
      <c r="B1260" s="244"/>
      <c r="C1260" s="318"/>
      <c r="D1260" s="322"/>
      <c r="E1260" s="324" t="s">
        <v>310</v>
      </c>
      <c r="F1260" s="912" t="str">
        <f>Translations!$B$359</f>
        <v>Importerad mätbar värme</v>
      </c>
      <c r="G1260" s="912"/>
      <c r="H1260" s="913"/>
      <c r="I1260" s="903"/>
      <c r="J1260" s="904"/>
      <c r="K1260" s="898"/>
      <c r="L1260" s="902"/>
      <c r="M1260" s="898"/>
      <c r="N1260" s="899"/>
      <c r="W1260" s="251" t="b">
        <f>AND(M1255&lt;&gt;"",M1255=FALSE)</f>
        <v>0</v>
      </c>
    </row>
    <row r="1261" spans="2:23" ht="12.75" customHeight="1" x14ac:dyDescent="0.25">
      <c r="B1261" s="244"/>
      <c r="C1261" s="318"/>
      <c r="D1261" s="322"/>
      <c r="E1261" s="324" t="s">
        <v>311</v>
      </c>
      <c r="F1261" s="914" t="str">
        <f>Translations!$B$360</f>
        <v>Mätbar värme från massa</v>
      </c>
      <c r="G1261" s="914"/>
      <c r="H1261" s="915"/>
      <c r="I1261" s="916"/>
      <c r="J1261" s="917"/>
      <c r="K1261" s="918"/>
      <c r="L1261" s="919"/>
      <c r="M1261" s="918"/>
      <c r="N1261" s="920"/>
      <c r="W1261" s="252" t="b">
        <f>W1260</f>
        <v>0</v>
      </c>
    </row>
    <row r="1262" spans="2:23" ht="12.75" customHeight="1" x14ac:dyDescent="0.25">
      <c r="B1262" s="244"/>
      <c r="C1262" s="318"/>
      <c r="D1262" s="322"/>
      <c r="E1262" s="324" t="s">
        <v>312</v>
      </c>
      <c r="F1262" s="914" t="str">
        <f>Translations!$B$361</f>
        <v>Mätbar värme från salpetersyra</v>
      </c>
      <c r="G1262" s="914"/>
      <c r="H1262" s="915"/>
      <c r="I1262" s="916"/>
      <c r="J1262" s="917"/>
      <c r="K1262" s="918"/>
      <c r="L1262" s="919"/>
      <c r="M1262" s="918"/>
      <c r="N1262" s="920"/>
      <c r="W1262" s="252" t="b">
        <f>W1261</f>
        <v>0</v>
      </c>
    </row>
    <row r="1263" spans="2:23" ht="12.75" customHeight="1" x14ac:dyDescent="0.25">
      <c r="B1263" s="244"/>
      <c r="C1263" s="318"/>
      <c r="D1263" s="322"/>
      <c r="E1263" s="324" t="s">
        <v>313</v>
      </c>
      <c r="F1263" s="921" t="str">
        <f>Translations!$B$362</f>
        <v>Exporterad mätbar värme</v>
      </c>
      <c r="G1263" s="921"/>
      <c r="H1263" s="922"/>
      <c r="I1263" s="879"/>
      <c r="J1263" s="880"/>
      <c r="K1263" s="881"/>
      <c r="L1263" s="882"/>
      <c r="M1263" s="881"/>
      <c r="N1263" s="883"/>
      <c r="W1263" s="252" t="b">
        <f>W1262</f>
        <v>0</v>
      </c>
    </row>
    <row r="1264" spans="2:23" ht="12.75" customHeight="1" x14ac:dyDescent="0.25">
      <c r="B1264" s="244"/>
      <c r="C1264" s="318"/>
      <c r="D1264" s="322"/>
      <c r="E1264" s="324" t="s">
        <v>314</v>
      </c>
      <c r="F1264" s="929" t="str">
        <f>Translations!$B$274</f>
        <v>Mätbara nettovärmeflöden</v>
      </c>
      <c r="G1264" s="929"/>
      <c r="H1264" s="930"/>
      <c r="I1264" s="871"/>
      <c r="J1264" s="872"/>
      <c r="K1264" s="873"/>
      <c r="L1264" s="874"/>
      <c r="M1264" s="873"/>
      <c r="N1264" s="890"/>
      <c r="W1264" s="252" t="b">
        <f>W1263</f>
        <v>0</v>
      </c>
    </row>
    <row r="1265" spans="1:23" ht="5.0999999999999996" customHeight="1" x14ac:dyDescent="0.25">
      <c r="B1265" s="244"/>
      <c r="C1265" s="318"/>
      <c r="D1265" s="322"/>
      <c r="E1265" s="319"/>
      <c r="F1265" s="319"/>
      <c r="G1265" s="319"/>
      <c r="H1265" s="319"/>
      <c r="I1265" s="319"/>
      <c r="J1265" s="319"/>
      <c r="K1265" s="319"/>
      <c r="L1265" s="319"/>
      <c r="M1265" s="319"/>
      <c r="N1265" s="320"/>
      <c r="W1265" s="253"/>
    </row>
    <row r="1266" spans="1:23" ht="12.75" customHeight="1" x14ac:dyDescent="0.25">
      <c r="B1266" s="244"/>
      <c r="C1266" s="318"/>
      <c r="D1266" s="322"/>
      <c r="E1266" s="324" t="s">
        <v>314</v>
      </c>
      <c r="F1266" s="923" t="str">
        <f>Translations!$B$257</f>
        <v>Beskrivning av den metod som används</v>
      </c>
      <c r="G1266" s="923"/>
      <c r="H1266" s="923"/>
      <c r="I1266" s="923"/>
      <c r="J1266" s="923"/>
      <c r="K1266" s="923"/>
      <c r="L1266" s="923"/>
      <c r="M1266" s="923"/>
      <c r="N1266" s="924"/>
      <c r="W1266" s="253"/>
    </row>
    <row r="1267" spans="1:23" ht="5.0999999999999996" customHeight="1" x14ac:dyDescent="0.25">
      <c r="B1267" s="244"/>
      <c r="C1267" s="318"/>
      <c r="D1267" s="319"/>
      <c r="E1267" s="323"/>
      <c r="F1267" s="213"/>
      <c r="G1267" s="556"/>
      <c r="H1267" s="556"/>
      <c r="I1267" s="556"/>
      <c r="J1267" s="556"/>
      <c r="K1267" s="556"/>
      <c r="L1267" s="556"/>
      <c r="M1267" s="556"/>
      <c r="N1267" s="557"/>
      <c r="W1267" s="253"/>
    </row>
    <row r="1268" spans="1:23" ht="12.75" customHeight="1" x14ac:dyDescent="0.25">
      <c r="B1268" s="244"/>
      <c r="C1268" s="318"/>
      <c r="D1268" s="322"/>
      <c r="E1268" s="324"/>
      <c r="F1268" s="932" t="str">
        <f>IF(I1128&lt;&gt;"",HYPERLINK("#" &amp; Q1268,EUConst_MsgDescription),"")</f>
        <v/>
      </c>
      <c r="G1268" s="906"/>
      <c r="H1268" s="906"/>
      <c r="I1268" s="906"/>
      <c r="J1268" s="906"/>
      <c r="K1268" s="906"/>
      <c r="L1268" s="906"/>
      <c r="M1268" s="906"/>
      <c r="N1268" s="907"/>
      <c r="P1268" s="22" t="s">
        <v>175</v>
      </c>
      <c r="Q1268" s="371" t="str">
        <f>"#"&amp;ADDRESS(ROW($C$10),COLUMN($C$10))</f>
        <v>#$C$10</v>
      </c>
      <c r="W1268" s="253"/>
    </row>
    <row r="1269" spans="1:23" ht="5.0999999999999996" customHeight="1" x14ac:dyDescent="0.25">
      <c r="C1269" s="318"/>
      <c r="D1269" s="322"/>
      <c r="E1269" s="325"/>
      <c r="F1269" s="933"/>
      <c r="G1269" s="933"/>
      <c r="H1269" s="933"/>
      <c r="I1269" s="933"/>
      <c r="J1269" s="933"/>
      <c r="K1269" s="933"/>
      <c r="L1269" s="933"/>
      <c r="M1269" s="933"/>
      <c r="N1269" s="934"/>
      <c r="W1269" s="253"/>
    </row>
    <row r="1270" spans="1:23" s="249" customFormat="1" ht="50.1" customHeight="1" x14ac:dyDescent="0.25">
      <c r="A1270" s="254"/>
      <c r="B1270" s="12"/>
      <c r="C1270" s="318"/>
      <c r="D1270" s="325"/>
      <c r="E1270" s="325"/>
      <c r="F1270" s="891"/>
      <c r="G1270" s="892"/>
      <c r="H1270" s="892"/>
      <c r="I1270" s="892"/>
      <c r="J1270" s="892"/>
      <c r="K1270" s="892"/>
      <c r="L1270" s="892"/>
      <c r="M1270" s="892"/>
      <c r="N1270" s="893"/>
      <c r="O1270" s="36"/>
      <c r="P1270" s="254"/>
      <c r="Q1270" s="254"/>
      <c r="R1270" s="254"/>
      <c r="S1270" s="245"/>
      <c r="T1270" s="245"/>
      <c r="U1270" s="254"/>
      <c r="V1270" s="254"/>
      <c r="W1270" s="255" t="b">
        <f>W1264</f>
        <v>0</v>
      </c>
    </row>
    <row r="1271" spans="1:23" ht="5.0999999999999996" customHeight="1" x14ac:dyDescent="0.25">
      <c r="C1271" s="318"/>
      <c r="D1271" s="322"/>
      <c r="E1271" s="319"/>
      <c r="F1271" s="319"/>
      <c r="G1271" s="319"/>
      <c r="H1271" s="319"/>
      <c r="I1271" s="319"/>
      <c r="J1271" s="319"/>
      <c r="K1271" s="319"/>
      <c r="L1271" s="319"/>
      <c r="M1271" s="319"/>
      <c r="N1271" s="320"/>
      <c r="W1271" s="253"/>
    </row>
    <row r="1272" spans="1:23" ht="12.75" customHeight="1" x14ac:dyDescent="0.25">
      <c r="C1272" s="318"/>
      <c r="D1272" s="322"/>
      <c r="E1272" s="324"/>
      <c r="F1272" s="935" t="str">
        <f>Translations!$B$210</f>
        <v>Hänvisning till externa filer, i förekommande fall</v>
      </c>
      <c r="G1272" s="935"/>
      <c r="H1272" s="935"/>
      <c r="I1272" s="935"/>
      <c r="J1272" s="935"/>
      <c r="K1272" s="845"/>
      <c r="L1272" s="845"/>
      <c r="M1272" s="845"/>
      <c r="N1272" s="845"/>
      <c r="W1272" s="255" t="b">
        <f>W1270</f>
        <v>0</v>
      </c>
    </row>
    <row r="1273" spans="1:23" ht="5.0999999999999996" customHeight="1" x14ac:dyDescent="0.25">
      <c r="C1273" s="318"/>
      <c r="D1273" s="322"/>
      <c r="E1273" s="319"/>
      <c r="F1273" s="319"/>
      <c r="G1273" s="319"/>
      <c r="H1273" s="319"/>
      <c r="I1273" s="319"/>
      <c r="J1273" s="319"/>
      <c r="K1273" s="319"/>
      <c r="L1273" s="319"/>
      <c r="M1273" s="319"/>
      <c r="N1273" s="320"/>
      <c r="V1273" s="254"/>
      <c r="W1273" s="253"/>
    </row>
    <row r="1274" spans="1:23" ht="12.75" customHeight="1" x14ac:dyDescent="0.25">
      <c r="C1274" s="318"/>
      <c r="D1274" s="322" t="s">
        <v>33</v>
      </c>
      <c r="E1274" s="951" t="str">
        <f>Translations!$B$258</f>
        <v>Har den hierarkiska ordningen följts?</v>
      </c>
      <c r="F1274" s="951"/>
      <c r="G1274" s="951"/>
      <c r="H1274" s="952"/>
      <c r="I1274" s="260"/>
      <c r="J1274" s="330" t="str">
        <f>Translations!$B$259</f>
        <v>Om inte, varför?</v>
      </c>
      <c r="K1274" s="871"/>
      <c r="L1274" s="872"/>
      <c r="M1274" s="872"/>
      <c r="N1274" s="886"/>
      <c r="V1274" s="257" t="b">
        <f>W1272</f>
        <v>0</v>
      </c>
      <c r="W1274" s="258" t="b">
        <f>OR(W1270,AND(I1274&lt;&gt;"",I1274=TRUE))</f>
        <v>0</v>
      </c>
    </row>
    <row r="1275" spans="1:23" ht="5.0999999999999996" customHeight="1" x14ac:dyDescent="0.25">
      <c r="C1275" s="318"/>
      <c r="D1275" s="319"/>
      <c r="E1275" s="552"/>
      <c r="F1275" s="552"/>
      <c r="G1275" s="552"/>
      <c r="H1275" s="552"/>
      <c r="I1275" s="552"/>
      <c r="J1275" s="552"/>
      <c r="K1275" s="552"/>
      <c r="L1275" s="552"/>
      <c r="M1275" s="552"/>
      <c r="N1275" s="553"/>
      <c r="V1275" s="254"/>
      <c r="W1275" s="253"/>
    </row>
    <row r="1276" spans="1:23" ht="12.75" customHeight="1" x14ac:dyDescent="0.25">
      <c r="C1276" s="318"/>
      <c r="D1276" s="331"/>
      <c r="E1276" s="331"/>
      <c r="F1276" s="923" t="str">
        <f>Translations!$B$264</f>
        <v>Ytterligare uppgifter om eventuella avvikelser från hierarkin</v>
      </c>
      <c r="G1276" s="923"/>
      <c r="H1276" s="923"/>
      <c r="I1276" s="923"/>
      <c r="J1276" s="923"/>
      <c r="K1276" s="923"/>
      <c r="L1276" s="923"/>
      <c r="M1276" s="923"/>
      <c r="N1276" s="924"/>
      <c r="V1276" s="254"/>
      <c r="W1276" s="253"/>
    </row>
    <row r="1277" spans="1:23" ht="25.5" customHeight="1" x14ac:dyDescent="0.25">
      <c r="C1277" s="318"/>
      <c r="D1277" s="331"/>
      <c r="E1277" s="331"/>
      <c r="F1277" s="891"/>
      <c r="G1277" s="892"/>
      <c r="H1277" s="892"/>
      <c r="I1277" s="892"/>
      <c r="J1277" s="892"/>
      <c r="K1277" s="892"/>
      <c r="L1277" s="892"/>
      <c r="M1277" s="892"/>
      <c r="N1277" s="893"/>
      <c r="V1277" s="254"/>
      <c r="W1277" s="255" t="b">
        <f>W1274</f>
        <v>0</v>
      </c>
    </row>
    <row r="1278" spans="1:23" ht="5.0999999999999996" customHeight="1" x14ac:dyDescent="0.25">
      <c r="C1278" s="318"/>
      <c r="D1278" s="319"/>
      <c r="E1278" s="552"/>
      <c r="F1278" s="552"/>
      <c r="G1278" s="552"/>
      <c r="H1278" s="552"/>
      <c r="I1278" s="552"/>
      <c r="J1278" s="552"/>
      <c r="K1278" s="552"/>
      <c r="L1278" s="552"/>
      <c r="M1278" s="552"/>
      <c r="N1278" s="553"/>
      <c r="V1278" s="254"/>
      <c r="W1278" s="253"/>
    </row>
    <row r="1279" spans="1:23" ht="12.75" customHeight="1" x14ac:dyDescent="0.25">
      <c r="C1279" s="318"/>
      <c r="D1279" s="322" t="s">
        <v>34</v>
      </c>
      <c r="E1279" s="925" t="str">
        <f>Translations!$B$363</f>
        <v>Beskrivning av den metod som används för att fastställa relevanta tillskrivningsbara utsläppsfaktorer enligt avsnitt 10.1.2 och 10.1.3 i bilaga VII till FAR.</v>
      </c>
      <c r="F1279" s="925"/>
      <c r="G1279" s="925"/>
      <c r="H1279" s="925"/>
      <c r="I1279" s="925"/>
      <c r="J1279" s="925"/>
      <c r="K1279" s="925"/>
      <c r="L1279" s="925"/>
      <c r="M1279" s="925"/>
      <c r="N1279" s="926"/>
      <c r="V1279" s="254"/>
      <c r="W1279" s="253"/>
    </row>
    <row r="1280" spans="1:23" ht="5.0999999999999996" customHeight="1" x14ac:dyDescent="0.25">
      <c r="C1280" s="318"/>
      <c r="D1280" s="319"/>
      <c r="E1280" s="323"/>
      <c r="F1280" s="213"/>
      <c r="G1280" s="556"/>
      <c r="H1280" s="556"/>
      <c r="I1280" s="556"/>
      <c r="J1280" s="556"/>
      <c r="K1280" s="556"/>
      <c r="L1280" s="556"/>
      <c r="M1280" s="556"/>
      <c r="N1280" s="557"/>
      <c r="W1280" s="253"/>
    </row>
    <row r="1281" spans="1:23" ht="12.75" customHeight="1" x14ac:dyDescent="0.25">
      <c r="C1281" s="318"/>
      <c r="D1281" s="322"/>
      <c r="E1281" s="324"/>
      <c r="F1281" s="932" t="str">
        <f>IF(I1128&lt;&gt;"",HYPERLINK("#" &amp; Q1281,EUConst_MsgDescription),"")</f>
        <v/>
      </c>
      <c r="G1281" s="906"/>
      <c r="H1281" s="906"/>
      <c r="I1281" s="906"/>
      <c r="J1281" s="906"/>
      <c r="K1281" s="906"/>
      <c r="L1281" s="906"/>
      <c r="M1281" s="906"/>
      <c r="N1281" s="907"/>
      <c r="P1281" s="22" t="s">
        <v>175</v>
      </c>
      <c r="Q1281" s="371" t="str">
        <f>"#"&amp;ADDRESS(ROW($C$10),COLUMN($C$10))</f>
        <v>#$C$10</v>
      </c>
      <c r="W1281" s="253"/>
    </row>
    <row r="1282" spans="1:23" ht="5.0999999999999996" customHeight="1" x14ac:dyDescent="0.25">
      <c r="C1282" s="318"/>
      <c r="D1282" s="322"/>
      <c r="E1282" s="325"/>
      <c r="F1282" s="933"/>
      <c r="G1282" s="933"/>
      <c r="H1282" s="933"/>
      <c r="I1282" s="933"/>
      <c r="J1282" s="933"/>
      <c r="K1282" s="933"/>
      <c r="L1282" s="933"/>
      <c r="M1282" s="933"/>
      <c r="N1282" s="934"/>
      <c r="W1282" s="253"/>
    </row>
    <row r="1283" spans="1:23" s="249" customFormat="1" ht="50.1" customHeight="1" x14ac:dyDescent="0.25">
      <c r="A1283" s="254"/>
      <c r="B1283" s="12"/>
      <c r="C1283" s="318"/>
      <c r="D1283" s="331"/>
      <c r="E1283" s="332"/>
      <c r="F1283" s="891"/>
      <c r="G1283" s="892"/>
      <c r="H1283" s="892"/>
      <c r="I1283" s="892"/>
      <c r="J1283" s="892"/>
      <c r="K1283" s="892"/>
      <c r="L1283" s="892"/>
      <c r="M1283" s="892"/>
      <c r="N1283" s="893"/>
      <c r="O1283" s="36"/>
      <c r="P1283" s="269"/>
      <c r="Q1283" s="245"/>
      <c r="R1283" s="254"/>
      <c r="S1283" s="245"/>
      <c r="T1283" s="245"/>
      <c r="U1283" s="254"/>
      <c r="V1283" s="254"/>
      <c r="W1283" s="255" t="b">
        <f>W1272</f>
        <v>0</v>
      </c>
    </row>
    <row r="1284" spans="1:23" ht="5.0999999999999996" customHeight="1" x14ac:dyDescent="0.25">
      <c r="C1284" s="318"/>
      <c r="D1284" s="322"/>
      <c r="E1284" s="319"/>
      <c r="F1284" s="319"/>
      <c r="G1284" s="319"/>
      <c r="H1284" s="319"/>
      <c r="I1284" s="319"/>
      <c r="J1284" s="319"/>
      <c r="K1284" s="319"/>
      <c r="L1284" s="319"/>
      <c r="M1284" s="319"/>
      <c r="N1284" s="320"/>
      <c r="W1284" s="253"/>
    </row>
    <row r="1285" spans="1:23" ht="12.75" customHeight="1" x14ac:dyDescent="0.25">
      <c r="C1285" s="318"/>
      <c r="D1285" s="322"/>
      <c r="E1285" s="324"/>
      <c r="F1285" s="935" t="str">
        <f>Translations!$B$210</f>
        <v>Hänvisning till externa filer, i förekommande fall</v>
      </c>
      <c r="G1285" s="935"/>
      <c r="H1285" s="935"/>
      <c r="I1285" s="935"/>
      <c r="J1285" s="935"/>
      <c r="K1285" s="845"/>
      <c r="L1285" s="845"/>
      <c r="M1285" s="845"/>
      <c r="N1285" s="845"/>
      <c r="W1285" s="255" t="b">
        <f>W1283</f>
        <v>0</v>
      </c>
    </row>
    <row r="1286" spans="1:23" ht="5.0999999999999996" customHeight="1" x14ac:dyDescent="0.25">
      <c r="C1286" s="318"/>
      <c r="D1286" s="319"/>
      <c r="E1286" s="552"/>
      <c r="F1286" s="552"/>
      <c r="G1286" s="552"/>
      <c r="H1286" s="552"/>
      <c r="I1286" s="552"/>
      <c r="J1286" s="552"/>
      <c r="K1286" s="552"/>
      <c r="L1286" s="552"/>
      <c r="M1286" s="552"/>
      <c r="N1286" s="553"/>
      <c r="R1286" s="254"/>
      <c r="V1286" s="254"/>
      <c r="W1286" s="253"/>
    </row>
    <row r="1287" spans="1:23" ht="12.75" customHeight="1" x14ac:dyDescent="0.25">
      <c r="C1287" s="318"/>
      <c r="D1287" s="322" t="s">
        <v>35</v>
      </c>
      <c r="E1287" s="925" t="str">
        <f>Translations!$B$366</f>
        <v>Är mätbara värmeflöden som importeras från delanläggningar som producerar massa relevanta?</v>
      </c>
      <c r="F1287" s="925"/>
      <c r="G1287" s="925"/>
      <c r="H1287" s="925"/>
      <c r="I1287" s="925"/>
      <c r="J1287" s="925"/>
      <c r="K1287" s="925"/>
      <c r="L1287" s="925"/>
      <c r="M1287" s="931"/>
      <c r="N1287" s="931"/>
      <c r="R1287" s="254"/>
      <c r="V1287" s="254"/>
      <c r="W1287" s="255" t="b">
        <f>W1285</f>
        <v>0</v>
      </c>
    </row>
    <row r="1288" spans="1:23" ht="5.0999999999999996" customHeight="1" x14ac:dyDescent="0.25">
      <c r="C1288" s="318"/>
      <c r="D1288" s="319"/>
      <c r="E1288" s="552"/>
      <c r="F1288" s="552"/>
      <c r="G1288" s="552"/>
      <c r="H1288" s="552"/>
      <c r="I1288" s="552"/>
      <c r="J1288" s="552"/>
      <c r="K1288" s="552"/>
      <c r="L1288" s="552"/>
      <c r="M1288" s="552"/>
      <c r="N1288" s="553"/>
      <c r="R1288" s="254"/>
      <c r="V1288" s="254"/>
      <c r="W1288" s="253"/>
    </row>
    <row r="1289" spans="1:23" ht="12.75" customHeight="1" x14ac:dyDescent="0.25">
      <c r="C1289" s="318"/>
      <c r="D1289" s="319"/>
      <c r="E1289" s="319"/>
      <c r="F1289" s="923" t="str">
        <f>Translations!$B$257</f>
        <v>Beskrivning av den metod som används</v>
      </c>
      <c r="G1289" s="923"/>
      <c r="H1289" s="923"/>
      <c r="I1289" s="923"/>
      <c r="J1289" s="923"/>
      <c r="K1289" s="923"/>
      <c r="L1289" s="923"/>
      <c r="M1289" s="923"/>
      <c r="N1289" s="924"/>
      <c r="R1289" s="254"/>
      <c r="V1289" s="254"/>
      <c r="W1289" s="253"/>
    </row>
    <row r="1290" spans="1:23" ht="5.0999999999999996" customHeight="1" x14ac:dyDescent="0.25">
      <c r="C1290" s="318"/>
      <c r="D1290" s="319"/>
      <c r="E1290" s="552"/>
      <c r="F1290" s="552"/>
      <c r="G1290" s="552"/>
      <c r="H1290" s="552"/>
      <c r="I1290" s="552"/>
      <c r="J1290" s="552"/>
      <c r="K1290" s="552"/>
      <c r="L1290" s="552"/>
      <c r="M1290" s="552"/>
      <c r="N1290" s="553"/>
      <c r="R1290" s="254"/>
      <c r="V1290" s="254"/>
      <c r="W1290" s="253"/>
    </row>
    <row r="1291" spans="1:23" ht="12.75" customHeight="1" x14ac:dyDescent="0.25">
      <c r="C1291" s="318"/>
      <c r="D1291" s="322"/>
      <c r="E1291" s="324"/>
      <c r="F1291" s="932" t="str">
        <f>IF(I1128&lt;&gt;"",HYPERLINK("#" &amp; Q1291,EUConst_MsgDescription),"")</f>
        <v/>
      </c>
      <c r="G1291" s="906"/>
      <c r="H1291" s="906"/>
      <c r="I1291" s="906"/>
      <c r="J1291" s="906"/>
      <c r="K1291" s="906"/>
      <c r="L1291" s="906"/>
      <c r="M1291" s="906"/>
      <c r="N1291" s="907"/>
      <c r="P1291" s="22" t="s">
        <v>175</v>
      </c>
      <c r="Q1291" s="371" t="str">
        <f>"#"&amp;ADDRESS(ROW($C$10),COLUMN($C$10))</f>
        <v>#$C$10</v>
      </c>
      <c r="W1291" s="253"/>
    </row>
    <row r="1292" spans="1:23" ht="5.0999999999999996" customHeight="1" x14ac:dyDescent="0.25">
      <c r="C1292" s="318"/>
      <c r="D1292" s="322"/>
      <c r="E1292" s="325"/>
      <c r="F1292" s="933"/>
      <c r="G1292" s="933"/>
      <c r="H1292" s="933"/>
      <c r="I1292" s="933"/>
      <c r="J1292" s="933"/>
      <c r="K1292" s="933"/>
      <c r="L1292" s="933"/>
      <c r="M1292" s="933"/>
      <c r="N1292" s="934"/>
      <c r="W1292" s="253"/>
    </row>
    <row r="1293" spans="1:23" ht="50.1" customHeight="1" thickBot="1" x14ac:dyDescent="0.3">
      <c r="C1293" s="318"/>
      <c r="D1293" s="319"/>
      <c r="E1293" s="319"/>
      <c r="F1293" s="891"/>
      <c r="G1293" s="892"/>
      <c r="H1293" s="892"/>
      <c r="I1293" s="892"/>
      <c r="J1293" s="892"/>
      <c r="K1293" s="892"/>
      <c r="L1293" s="892"/>
      <c r="M1293" s="892"/>
      <c r="N1293" s="893"/>
      <c r="R1293" s="254"/>
      <c r="V1293" s="254"/>
      <c r="W1293" s="270" t="b">
        <f>OR(W1287,AND(M1287&lt;&gt;"",M1287=FALSE))</f>
        <v>0</v>
      </c>
    </row>
    <row r="1294" spans="1:23" ht="5.0999999999999996" customHeight="1" x14ac:dyDescent="0.25">
      <c r="C1294" s="318"/>
      <c r="D1294" s="322"/>
      <c r="E1294" s="319"/>
      <c r="F1294" s="319"/>
      <c r="G1294" s="319"/>
      <c r="H1294" s="319"/>
      <c r="I1294" s="319"/>
      <c r="J1294" s="319"/>
      <c r="K1294" s="319"/>
      <c r="L1294" s="319"/>
      <c r="M1294" s="319"/>
      <c r="N1294" s="320"/>
    </row>
    <row r="1295" spans="1:23" ht="5.0999999999999996" customHeight="1" x14ac:dyDescent="0.25">
      <c r="B1295" s="244"/>
      <c r="C1295" s="315"/>
      <c r="D1295" s="328"/>
      <c r="E1295" s="316"/>
      <c r="F1295" s="316"/>
      <c r="G1295" s="316"/>
      <c r="H1295" s="316"/>
      <c r="I1295" s="316"/>
      <c r="J1295" s="316"/>
      <c r="K1295" s="316"/>
      <c r="L1295" s="316"/>
      <c r="M1295" s="316"/>
      <c r="N1295" s="317"/>
    </row>
    <row r="1296" spans="1:23" ht="12.75" customHeight="1" x14ac:dyDescent="0.25">
      <c r="B1296" s="244"/>
      <c r="C1296" s="318"/>
      <c r="D1296" s="321" t="s">
        <v>331</v>
      </c>
      <c r="E1296" s="962" t="str">
        <f>Translations!$B$367</f>
        <v>Delanläggningens restgasbalans</v>
      </c>
      <c r="F1296" s="962"/>
      <c r="G1296" s="962"/>
      <c r="H1296" s="962"/>
      <c r="I1296" s="962"/>
      <c r="J1296" s="962"/>
      <c r="K1296" s="962"/>
      <c r="L1296" s="962"/>
      <c r="M1296" s="962"/>
      <c r="N1296" s="963"/>
    </row>
    <row r="1297" spans="2:23" ht="12.75" customHeight="1" x14ac:dyDescent="0.25">
      <c r="B1297" s="244"/>
      <c r="C1297" s="318"/>
      <c r="D1297" s="322" t="s">
        <v>31</v>
      </c>
      <c r="E1297" s="925" t="str">
        <f>Translations!$B$370</f>
        <v>Är restgaser relevanta för delanläggningen?</v>
      </c>
      <c r="F1297" s="925"/>
      <c r="G1297" s="925"/>
      <c r="H1297" s="925"/>
      <c r="I1297" s="925"/>
      <c r="J1297" s="925"/>
      <c r="K1297" s="925"/>
      <c r="L1297" s="925"/>
      <c r="M1297" s="931"/>
      <c r="N1297" s="931"/>
    </row>
    <row r="1298" spans="2:23" ht="12.75" customHeight="1" x14ac:dyDescent="0.25">
      <c r="B1298" s="244"/>
      <c r="C1298" s="318"/>
      <c r="D1298" s="322"/>
      <c r="E1298" s="319"/>
      <c r="F1298" s="319"/>
      <c r="G1298" s="319"/>
      <c r="H1298" s="319"/>
      <c r="I1298" s="319"/>
      <c r="J1298" s="866" t="str">
        <f>IF(I1128="","",IF(AND(M1297&lt;&gt;"",M1297=FALSE),HYPERLINK(Q1298,EUconst_MsgGoOn),""))</f>
        <v/>
      </c>
      <c r="K1298" s="867"/>
      <c r="L1298" s="867"/>
      <c r="M1298" s="867"/>
      <c r="N1298" s="868"/>
      <c r="P1298" s="22" t="s">
        <v>175</v>
      </c>
      <c r="Q1298" s="371" t="str">
        <f>"#JUMP_F"&amp;P1128+1</f>
        <v>#JUMP_F2</v>
      </c>
    </row>
    <row r="1299" spans="2:23" ht="5.0999999999999996" customHeight="1" x14ac:dyDescent="0.25">
      <c r="B1299" s="244"/>
      <c r="C1299" s="318"/>
      <c r="D1299" s="322"/>
      <c r="E1299" s="319"/>
      <c r="F1299" s="319"/>
      <c r="G1299" s="319"/>
      <c r="H1299" s="319"/>
      <c r="I1299" s="319"/>
      <c r="J1299" s="319"/>
      <c r="K1299" s="319"/>
      <c r="L1299" s="319"/>
      <c r="M1299" s="319"/>
      <c r="N1299" s="320"/>
    </row>
    <row r="1300" spans="2:23" ht="12.75" customHeight="1" x14ac:dyDescent="0.25">
      <c r="B1300" s="244"/>
      <c r="C1300" s="318"/>
      <c r="D1300" s="322" t="s">
        <v>32</v>
      </c>
      <c r="E1300" s="925" t="str">
        <f>Translations!$B$249</f>
        <v>Information om tillämpad metod</v>
      </c>
      <c r="F1300" s="925"/>
      <c r="G1300" s="925"/>
      <c r="H1300" s="925"/>
      <c r="I1300" s="925"/>
      <c r="J1300" s="925"/>
      <c r="K1300" s="925"/>
      <c r="L1300" s="925"/>
      <c r="M1300" s="925"/>
      <c r="N1300" s="926"/>
    </row>
    <row r="1301" spans="2:23" ht="25.5" customHeight="1" thickBot="1" x14ac:dyDescent="0.3">
      <c r="B1301" s="244"/>
      <c r="C1301" s="318"/>
      <c r="D1301" s="319"/>
      <c r="E1301" s="319"/>
      <c r="F1301" s="336"/>
      <c r="G1301" s="319"/>
      <c r="H1301" s="319"/>
      <c r="I1301" s="927" t="str">
        <f>Translations!$B$254</f>
        <v>Datakälla</v>
      </c>
      <c r="J1301" s="927"/>
      <c r="K1301" s="927" t="str">
        <f>Translations!$B$255</f>
        <v>Andra datakällor 
(i förekommande fall)</v>
      </c>
      <c r="L1301" s="927"/>
      <c r="M1301" s="927" t="str">
        <f>Translations!$B$255</f>
        <v>Andra datakällor 
(i förekommande fall)</v>
      </c>
      <c r="N1301" s="927"/>
      <c r="W1301" s="245" t="s">
        <v>168</v>
      </c>
    </row>
    <row r="1302" spans="2:23" ht="12.75" customHeight="1" x14ac:dyDescent="0.25">
      <c r="B1302" s="244"/>
      <c r="C1302" s="318"/>
      <c r="D1302" s="322"/>
      <c r="E1302" s="324" t="s">
        <v>310</v>
      </c>
      <c r="F1302" s="912" t="str">
        <f>Translations!$B$374</f>
        <v>Producerade restgaser</v>
      </c>
      <c r="G1302" s="912"/>
      <c r="H1302" s="913"/>
      <c r="I1302" s="903"/>
      <c r="J1302" s="904"/>
      <c r="K1302" s="898"/>
      <c r="L1302" s="902"/>
      <c r="M1302" s="898"/>
      <c r="N1302" s="899"/>
      <c r="W1302" s="251" t="b">
        <f>AND(M1297&lt;&gt;"",M1297=FALSE)</f>
        <v>0</v>
      </c>
    </row>
    <row r="1303" spans="2:23" ht="12.75" customHeight="1" x14ac:dyDescent="0.25">
      <c r="B1303" s="244"/>
      <c r="C1303" s="318"/>
      <c r="D1303" s="322"/>
      <c r="E1303" s="324" t="s">
        <v>311</v>
      </c>
      <c r="F1303" s="914" t="str">
        <f>Translations!$B$256</f>
        <v>Energiinnehåll</v>
      </c>
      <c r="G1303" s="914"/>
      <c r="H1303" s="915"/>
      <c r="I1303" s="916"/>
      <c r="J1303" s="917"/>
      <c r="K1303" s="918"/>
      <c r="L1303" s="919"/>
      <c r="M1303" s="918"/>
      <c r="N1303" s="920"/>
      <c r="W1303" s="252" t="b">
        <f>W1302</f>
        <v>0</v>
      </c>
    </row>
    <row r="1304" spans="2:23" ht="12.75" customHeight="1" x14ac:dyDescent="0.25">
      <c r="B1304" s="244"/>
      <c r="C1304" s="318"/>
      <c r="D1304" s="322"/>
      <c r="E1304" s="324" t="s">
        <v>312</v>
      </c>
      <c r="F1304" s="921" t="str">
        <f>Translations!$B$375</f>
        <v>Emissionsfaktor</v>
      </c>
      <c r="G1304" s="921"/>
      <c r="H1304" s="922"/>
      <c r="I1304" s="879"/>
      <c r="J1304" s="880"/>
      <c r="K1304" s="881"/>
      <c r="L1304" s="882"/>
      <c r="M1304" s="881"/>
      <c r="N1304" s="883"/>
      <c r="W1304" s="252" t="b">
        <f>W1303</f>
        <v>0</v>
      </c>
    </row>
    <row r="1305" spans="2:23" ht="12.75" customHeight="1" x14ac:dyDescent="0.25">
      <c r="B1305" s="244"/>
      <c r="C1305" s="318"/>
      <c r="D1305" s="322"/>
      <c r="E1305" s="324" t="s">
        <v>313</v>
      </c>
      <c r="F1305" s="912" t="str">
        <f>Translations!$B$376</f>
        <v>Förbrukade restgaser</v>
      </c>
      <c r="G1305" s="912"/>
      <c r="H1305" s="913"/>
      <c r="I1305" s="903"/>
      <c r="J1305" s="904"/>
      <c r="K1305" s="898"/>
      <c r="L1305" s="902"/>
      <c r="M1305" s="898"/>
      <c r="N1305" s="899"/>
      <c r="W1305" s="252" t="b">
        <f t="shared" ref="W1305:W1316" si="5">W1304</f>
        <v>0</v>
      </c>
    </row>
    <row r="1306" spans="2:23" ht="12.75" customHeight="1" x14ac:dyDescent="0.25">
      <c r="B1306" s="244"/>
      <c r="C1306" s="318"/>
      <c r="D1306" s="322"/>
      <c r="E1306" s="324" t="s">
        <v>314</v>
      </c>
      <c r="F1306" s="914" t="str">
        <f>Translations!$B$256</f>
        <v>Energiinnehåll</v>
      </c>
      <c r="G1306" s="914"/>
      <c r="H1306" s="915"/>
      <c r="I1306" s="916"/>
      <c r="J1306" s="917"/>
      <c r="K1306" s="918"/>
      <c r="L1306" s="919"/>
      <c r="M1306" s="918"/>
      <c r="N1306" s="920"/>
      <c r="W1306" s="252" t="b">
        <f t="shared" si="5"/>
        <v>0</v>
      </c>
    </row>
    <row r="1307" spans="2:23" ht="12.75" customHeight="1" x14ac:dyDescent="0.25">
      <c r="B1307" s="244"/>
      <c r="C1307" s="318"/>
      <c r="D1307" s="322"/>
      <c r="E1307" s="324" t="s">
        <v>315</v>
      </c>
      <c r="F1307" s="921" t="str">
        <f>Translations!$B$375</f>
        <v>Emissionsfaktor</v>
      </c>
      <c r="G1307" s="921"/>
      <c r="H1307" s="922"/>
      <c r="I1307" s="879"/>
      <c r="J1307" s="880"/>
      <c r="K1307" s="881"/>
      <c r="L1307" s="882"/>
      <c r="M1307" s="881"/>
      <c r="N1307" s="883"/>
      <c r="W1307" s="252" t="b">
        <f t="shared" si="5"/>
        <v>0</v>
      </c>
    </row>
    <row r="1308" spans="2:23" ht="12.75" customHeight="1" x14ac:dyDescent="0.25">
      <c r="B1308" s="244"/>
      <c r="C1308" s="318"/>
      <c r="D1308" s="322"/>
      <c r="E1308" s="324" t="s">
        <v>316</v>
      </c>
      <c r="F1308" s="912" t="str">
        <f>Translations!$B$377</f>
        <v>Facklade restgaser (inte säkerhetsfackling)</v>
      </c>
      <c r="G1308" s="912"/>
      <c r="H1308" s="913"/>
      <c r="I1308" s="903"/>
      <c r="J1308" s="904"/>
      <c r="K1308" s="898"/>
      <c r="L1308" s="902"/>
      <c r="M1308" s="898"/>
      <c r="N1308" s="899"/>
      <c r="W1308" s="252" t="b">
        <f t="shared" si="5"/>
        <v>0</v>
      </c>
    </row>
    <row r="1309" spans="2:23" ht="12.75" customHeight="1" x14ac:dyDescent="0.25">
      <c r="B1309" s="244"/>
      <c r="C1309" s="318"/>
      <c r="D1309" s="322"/>
      <c r="E1309" s="324" t="s">
        <v>317</v>
      </c>
      <c r="F1309" s="914" t="str">
        <f>Translations!$B$256</f>
        <v>Energiinnehåll</v>
      </c>
      <c r="G1309" s="914"/>
      <c r="H1309" s="915"/>
      <c r="I1309" s="916"/>
      <c r="J1309" s="917"/>
      <c r="K1309" s="918"/>
      <c r="L1309" s="919"/>
      <c r="M1309" s="918"/>
      <c r="N1309" s="920"/>
      <c r="W1309" s="252" t="b">
        <f t="shared" si="5"/>
        <v>0</v>
      </c>
    </row>
    <row r="1310" spans="2:23" ht="12.75" customHeight="1" x14ac:dyDescent="0.25">
      <c r="B1310" s="244"/>
      <c r="C1310" s="318"/>
      <c r="D1310" s="322"/>
      <c r="E1310" s="324" t="s">
        <v>318</v>
      </c>
      <c r="F1310" s="921" t="str">
        <f>Translations!$B$375</f>
        <v>Emissionsfaktor</v>
      </c>
      <c r="G1310" s="921"/>
      <c r="H1310" s="922"/>
      <c r="I1310" s="879"/>
      <c r="J1310" s="880"/>
      <c r="K1310" s="881"/>
      <c r="L1310" s="882"/>
      <c r="M1310" s="881"/>
      <c r="N1310" s="883"/>
      <c r="W1310" s="252" t="b">
        <f t="shared" si="5"/>
        <v>0</v>
      </c>
    </row>
    <row r="1311" spans="2:23" ht="12.75" customHeight="1" x14ac:dyDescent="0.25">
      <c r="B1311" s="244"/>
      <c r="C1311" s="318"/>
      <c r="D1311" s="322"/>
      <c r="E1311" s="324" t="s">
        <v>319</v>
      </c>
      <c r="F1311" s="912" t="str">
        <f>Translations!$B$378</f>
        <v>Importerade restgaser</v>
      </c>
      <c r="G1311" s="912"/>
      <c r="H1311" s="913"/>
      <c r="I1311" s="903"/>
      <c r="J1311" s="904"/>
      <c r="K1311" s="898"/>
      <c r="L1311" s="902"/>
      <c r="M1311" s="898"/>
      <c r="N1311" s="899"/>
      <c r="W1311" s="252" t="b">
        <f t="shared" si="5"/>
        <v>0</v>
      </c>
    </row>
    <row r="1312" spans="2:23" ht="12.75" customHeight="1" x14ac:dyDescent="0.25">
      <c r="B1312" s="244"/>
      <c r="C1312" s="318"/>
      <c r="D1312" s="322"/>
      <c r="E1312" s="324" t="s">
        <v>320</v>
      </c>
      <c r="F1312" s="914" t="str">
        <f>Translations!$B$256</f>
        <v>Energiinnehåll</v>
      </c>
      <c r="G1312" s="914"/>
      <c r="H1312" s="915"/>
      <c r="I1312" s="916"/>
      <c r="J1312" s="917"/>
      <c r="K1312" s="918"/>
      <c r="L1312" s="919"/>
      <c r="M1312" s="918"/>
      <c r="N1312" s="920"/>
      <c r="W1312" s="252" t="b">
        <f t="shared" si="5"/>
        <v>0</v>
      </c>
    </row>
    <row r="1313" spans="2:23" ht="12.75" customHeight="1" x14ac:dyDescent="0.25">
      <c r="B1313" s="244"/>
      <c r="C1313" s="318"/>
      <c r="D1313" s="322"/>
      <c r="E1313" s="324" t="s">
        <v>321</v>
      </c>
      <c r="F1313" s="921" t="str">
        <f>Translations!$B$375</f>
        <v>Emissionsfaktor</v>
      </c>
      <c r="G1313" s="921"/>
      <c r="H1313" s="922"/>
      <c r="I1313" s="879"/>
      <c r="J1313" s="880"/>
      <c r="K1313" s="881"/>
      <c r="L1313" s="882"/>
      <c r="M1313" s="881"/>
      <c r="N1313" s="883"/>
      <c r="W1313" s="252" t="b">
        <f t="shared" si="5"/>
        <v>0</v>
      </c>
    </row>
    <row r="1314" spans="2:23" ht="12.75" customHeight="1" x14ac:dyDescent="0.25">
      <c r="B1314" s="244"/>
      <c r="C1314" s="318"/>
      <c r="D1314" s="322"/>
      <c r="E1314" s="324" t="s">
        <v>322</v>
      </c>
      <c r="F1314" s="912" t="str">
        <f>Translations!$B$379</f>
        <v>Exporterade restgaser</v>
      </c>
      <c r="G1314" s="912"/>
      <c r="H1314" s="913"/>
      <c r="I1314" s="903"/>
      <c r="J1314" s="904"/>
      <c r="K1314" s="898"/>
      <c r="L1314" s="902"/>
      <c r="M1314" s="898"/>
      <c r="N1314" s="899"/>
      <c r="W1314" s="252" t="b">
        <f t="shared" si="5"/>
        <v>0</v>
      </c>
    </row>
    <row r="1315" spans="2:23" ht="12.75" customHeight="1" x14ac:dyDescent="0.25">
      <c r="B1315" s="244"/>
      <c r="C1315" s="318"/>
      <c r="D1315" s="322"/>
      <c r="E1315" s="324" t="s">
        <v>323</v>
      </c>
      <c r="F1315" s="914" t="str">
        <f>Translations!$B$256</f>
        <v>Energiinnehåll</v>
      </c>
      <c r="G1315" s="914"/>
      <c r="H1315" s="915"/>
      <c r="I1315" s="916"/>
      <c r="J1315" s="917"/>
      <c r="K1315" s="918"/>
      <c r="L1315" s="919"/>
      <c r="M1315" s="918"/>
      <c r="N1315" s="920"/>
      <c r="W1315" s="252" t="b">
        <f t="shared" si="5"/>
        <v>0</v>
      </c>
    </row>
    <row r="1316" spans="2:23" ht="12.75" customHeight="1" x14ac:dyDescent="0.25">
      <c r="B1316" s="244"/>
      <c r="C1316" s="318"/>
      <c r="D1316" s="322"/>
      <c r="E1316" s="324" t="s">
        <v>324</v>
      </c>
      <c r="F1316" s="921" t="str">
        <f>Translations!$B$375</f>
        <v>Emissionsfaktor</v>
      </c>
      <c r="G1316" s="921"/>
      <c r="H1316" s="922"/>
      <c r="I1316" s="879"/>
      <c r="J1316" s="880"/>
      <c r="K1316" s="881"/>
      <c r="L1316" s="882"/>
      <c r="M1316" s="881"/>
      <c r="N1316" s="883"/>
      <c r="W1316" s="252" t="b">
        <f t="shared" si="5"/>
        <v>0</v>
      </c>
    </row>
    <row r="1317" spans="2:23" ht="5.0999999999999996" customHeight="1" x14ac:dyDescent="0.25">
      <c r="B1317" s="244"/>
      <c r="C1317" s="318"/>
      <c r="D1317" s="322"/>
      <c r="E1317" s="319"/>
      <c r="F1317" s="319"/>
      <c r="G1317" s="319"/>
      <c r="H1317" s="319"/>
      <c r="I1317" s="319"/>
      <c r="J1317" s="319"/>
      <c r="K1317" s="319"/>
      <c r="L1317" s="319"/>
      <c r="M1317" s="319"/>
      <c r="N1317" s="320"/>
      <c r="W1317" s="267"/>
    </row>
    <row r="1318" spans="2:23" ht="12.75" customHeight="1" x14ac:dyDescent="0.25">
      <c r="B1318" s="244"/>
      <c r="C1318" s="318"/>
      <c r="D1318" s="322"/>
      <c r="E1318" s="324" t="s">
        <v>325</v>
      </c>
      <c r="F1318" s="923" t="str">
        <f>Translations!$B$257</f>
        <v>Beskrivning av den metod som används</v>
      </c>
      <c r="G1318" s="923"/>
      <c r="H1318" s="923"/>
      <c r="I1318" s="923"/>
      <c r="J1318" s="923"/>
      <c r="K1318" s="923"/>
      <c r="L1318" s="923"/>
      <c r="M1318" s="923"/>
      <c r="N1318" s="924"/>
      <c r="W1318" s="253"/>
    </row>
    <row r="1319" spans="2:23" ht="5.0999999999999996" customHeight="1" x14ac:dyDescent="0.25">
      <c r="C1319" s="318"/>
      <c r="D1319" s="319"/>
      <c r="E1319" s="323"/>
      <c r="F1319" s="333"/>
      <c r="G1319" s="334"/>
      <c r="H1319" s="334"/>
      <c r="I1319" s="334"/>
      <c r="J1319" s="334"/>
      <c r="K1319" s="334"/>
      <c r="L1319" s="334"/>
      <c r="M1319" s="334"/>
      <c r="N1319" s="335"/>
      <c r="W1319" s="253"/>
    </row>
    <row r="1320" spans="2:23" ht="12.75" customHeight="1" x14ac:dyDescent="0.25">
      <c r="C1320" s="318"/>
      <c r="D1320" s="322"/>
      <c r="E1320" s="324"/>
      <c r="F1320" s="932" t="str">
        <f>IF(I1128&lt;&gt;"",HYPERLINK("#" &amp; Q1320,EUConst_MsgDescription),"")</f>
        <v/>
      </c>
      <c r="G1320" s="906"/>
      <c r="H1320" s="906"/>
      <c r="I1320" s="906"/>
      <c r="J1320" s="906"/>
      <c r="K1320" s="906"/>
      <c r="L1320" s="906"/>
      <c r="M1320" s="906"/>
      <c r="N1320" s="907"/>
      <c r="P1320" s="22" t="s">
        <v>175</v>
      </c>
      <c r="Q1320" s="371" t="str">
        <f>"#"&amp;ADDRESS(ROW($C$10),COLUMN($C$10))</f>
        <v>#$C$10</v>
      </c>
      <c r="W1320" s="253"/>
    </row>
    <row r="1321" spans="2:23" ht="5.0999999999999996" customHeight="1" x14ac:dyDescent="0.25">
      <c r="C1321" s="318"/>
      <c r="D1321" s="322"/>
      <c r="E1321" s="325"/>
      <c r="F1321" s="933"/>
      <c r="G1321" s="933"/>
      <c r="H1321" s="933"/>
      <c r="I1321" s="933"/>
      <c r="J1321" s="933"/>
      <c r="K1321" s="933"/>
      <c r="L1321" s="933"/>
      <c r="M1321" s="933"/>
      <c r="N1321" s="934"/>
      <c r="W1321" s="253"/>
    </row>
    <row r="1322" spans="2:23" ht="50.1" customHeight="1" x14ac:dyDescent="0.25">
      <c r="C1322" s="318"/>
      <c r="D1322" s="325"/>
      <c r="E1322" s="325"/>
      <c r="F1322" s="891"/>
      <c r="G1322" s="892"/>
      <c r="H1322" s="892"/>
      <c r="I1322" s="892"/>
      <c r="J1322" s="892"/>
      <c r="K1322" s="892"/>
      <c r="L1322" s="892"/>
      <c r="M1322" s="892"/>
      <c r="N1322" s="893"/>
      <c r="W1322" s="252" t="b">
        <f>W1304</f>
        <v>0</v>
      </c>
    </row>
    <row r="1323" spans="2:23" ht="5.0999999999999996" customHeight="1" x14ac:dyDescent="0.25">
      <c r="C1323" s="318"/>
      <c r="D1323" s="322"/>
      <c r="E1323" s="319"/>
      <c r="F1323" s="319"/>
      <c r="G1323" s="319"/>
      <c r="H1323" s="319"/>
      <c r="I1323" s="319"/>
      <c r="J1323" s="319"/>
      <c r="K1323" s="319"/>
      <c r="L1323" s="319"/>
      <c r="M1323" s="319"/>
      <c r="N1323" s="320"/>
      <c r="W1323" s="252"/>
    </row>
    <row r="1324" spans="2:23" ht="12.75" customHeight="1" x14ac:dyDescent="0.25">
      <c r="C1324" s="318"/>
      <c r="D1324" s="322"/>
      <c r="E1324" s="324"/>
      <c r="F1324" s="935" t="str">
        <f>Translations!$B$210</f>
        <v>Hänvisning till externa filer, i förekommande fall</v>
      </c>
      <c r="G1324" s="935"/>
      <c r="H1324" s="935"/>
      <c r="I1324" s="935"/>
      <c r="J1324" s="935"/>
      <c r="K1324" s="845"/>
      <c r="L1324" s="845"/>
      <c r="M1324" s="845"/>
      <c r="N1324" s="845"/>
      <c r="W1324" s="252" t="b">
        <f>W1322</f>
        <v>0</v>
      </c>
    </row>
    <row r="1325" spans="2:23" ht="5.0999999999999996" customHeight="1" x14ac:dyDescent="0.25">
      <c r="C1325" s="318"/>
      <c r="D1325" s="322"/>
      <c r="E1325" s="319"/>
      <c r="F1325" s="319"/>
      <c r="G1325" s="319"/>
      <c r="H1325" s="319"/>
      <c r="I1325" s="319"/>
      <c r="J1325" s="319"/>
      <c r="K1325" s="319"/>
      <c r="L1325" s="319"/>
      <c r="M1325" s="319"/>
      <c r="N1325" s="320"/>
      <c r="W1325" s="271"/>
    </row>
    <row r="1326" spans="2:23" ht="12.75" customHeight="1" x14ac:dyDescent="0.25">
      <c r="C1326" s="318"/>
      <c r="D1326" s="322" t="s">
        <v>33</v>
      </c>
      <c r="E1326" s="951" t="str">
        <f>Translations!$B$258</f>
        <v>Har den hierarkiska ordningen följts?</v>
      </c>
      <c r="F1326" s="951"/>
      <c r="G1326" s="951"/>
      <c r="H1326" s="952"/>
      <c r="I1326" s="260"/>
      <c r="J1326" s="330" t="str">
        <f>Translations!$B$259</f>
        <v>Om inte, varför?</v>
      </c>
      <c r="K1326" s="871"/>
      <c r="L1326" s="872"/>
      <c r="M1326" s="872"/>
      <c r="N1326" s="886"/>
      <c r="V1326" s="272" t="b">
        <f>W1324</f>
        <v>0</v>
      </c>
      <c r="W1326" s="258" t="b">
        <f>OR(W1322,AND(I1326&lt;&gt;"",I1326=TRUE))</f>
        <v>0</v>
      </c>
    </row>
    <row r="1327" spans="2:23" ht="5.0999999999999996" customHeight="1" x14ac:dyDescent="0.25">
      <c r="C1327" s="318"/>
      <c r="D1327" s="319"/>
      <c r="E1327" s="552"/>
      <c r="F1327" s="552"/>
      <c r="G1327" s="552"/>
      <c r="H1327" s="552"/>
      <c r="I1327" s="552"/>
      <c r="J1327" s="552"/>
      <c r="K1327" s="552"/>
      <c r="L1327" s="552"/>
      <c r="M1327" s="552"/>
      <c r="N1327" s="553"/>
      <c r="W1327" s="267"/>
    </row>
    <row r="1328" spans="2:23" ht="12.75" customHeight="1" x14ac:dyDescent="0.25">
      <c r="C1328" s="318"/>
      <c r="D1328" s="331"/>
      <c r="E1328" s="331"/>
      <c r="F1328" s="923" t="str">
        <f>Translations!$B$264</f>
        <v>Ytterligare uppgifter om eventuella avvikelser från hierarkin</v>
      </c>
      <c r="G1328" s="923"/>
      <c r="H1328" s="923"/>
      <c r="I1328" s="923"/>
      <c r="J1328" s="923"/>
      <c r="K1328" s="923"/>
      <c r="L1328" s="923"/>
      <c r="M1328" s="923"/>
      <c r="N1328" s="924"/>
      <c r="W1328" s="271"/>
    </row>
    <row r="1329" spans="1:26" ht="25.5" customHeight="1" thickBot="1" x14ac:dyDescent="0.3">
      <c r="C1329" s="318"/>
      <c r="D1329" s="331"/>
      <c r="E1329" s="331"/>
      <c r="F1329" s="891"/>
      <c r="G1329" s="892"/>
      <c r="H1329" s="892"/>
      <c r="I1329" s="892"/>
      <c r="J1329" s="892"/>
      <c r="K1329" s="892"/>
      <c r="L1329" s="892"/>
      <c r="M1329" s="892"/>
      <c r="N1329" s="893"/>
      <c r="W1329" s="273" t="b">
        <f>W1326</f>
        <v>0</v>
      </c>
    </row>
    <row r="1330" spans="1:26" s="20" customFormat="1" ht="13.2" x14ac:dyDescent="0.25">
      <c r="A1330" s="18"/>
      <c r="B1330" s="36"/>
      <c r="C1330" s="337"/>
      <c r="D1330" s="338"/>
      <c r="E1330" s="338"/>
      <c r="F1330" s="338"/>
      <c r="G1330" s="338"/>
      <c r="H1330" s="338"/>
      <c r="I1330" s="338"/>
      <c r="J1330" s="338"/>
      <c r="K1330" s="338"/>
      <c r="L1330" s="338"/>
      <c r="M1330" s="338"/>
      <c r="N1330" s="339"/>
      <c r="O1330" s="36"/>
      <c r="P1330" s="123" t="str">
        <f>IF(OR(P1128=1,AND(I1128&lt;&gt;"",COUNTIF(P$2153:$P2954,"PRINT")=0)),"PRINT","")</f>
        <v>PRINT</v>
      </c>
      <c r="Q1330" s="22" t="s">
        <v>256</v>
      </c>
      <c r="R1330" s="23"/>
      <c r="S1330" s="23"/>
      <c r="T1330" s="22"/>
      <c r="U1330" s="22"/>
      <c r="V1330" s="22"/>
      <c r="W1330" s="22"/>
    </row>
    <row r="1331" spans="1:26" s="20" customFormat="1" ht="14.4" thickBot="1" x14ac:dyDescent="0.3">
      <c r="A1331" s="18"/>
      <c r="B1331" s="36"/>
      <c r="C1331" s="36"/>
      <c r="D1331" s="36"/>
      <c r="E1331" s="36"/>
      <c r="F1331" s="36"/>
      <c r="G1331" s="36"/>
      <c r="H1331" s="36"/>
      <c r="I1331" s="36"/>
      <c r="J1331" s="36"/>
      <c r="K1331" s="36"/>
      <c r="L1331" s="36"/>
      <c r="M1331" s="36"/>
      <c r="N1331" s="36"/>
      <c r="O1331" s="36"/>
      <c r="P1331" s="22"/>
      <c r="Q1331" s="22"/>
      <c r="R1331" s="23"/>
      <c r="S1331" s="23"/>
      <c r="T1331" s="22"/>
      <c r="U1331" s="22"/>
      <c r="V1331" s="22"/>
      <c r="W1331" s="22"/>
      <c r="X1331" s="244"/>
      <c r="Y1331" s="244"/>
      <c r="Z1331" s="244"/>
    </row>
    <row r="1332" spans="1:26" s="20" customFormat="1" ht="12.75" customHeight="1" thickBot="1" x14ac:dyDescent="0.35">
      <c r="A1332" s="18"/>
      <c r="B1332" s="36"/>
      <c r="C1332" s="281"/>
      <c r="D1332" s="281"/>
      <c r="E1332" s="281"/>
      <c r="F1332" s="281"/>
      <c r="G1332" s="281"/>
      <c r="H1332" s="281"/>
      <c r="I1332" s="281"/>
      <c r="J1332" s="281"/>
      <c r="K1332" s="281"/>
      <c r="L1332" s="281"/>
      <c r="M1332" s="281"/>
      <c r="N1332" s="281"/>
      <c r="O1332" s="36"/>
      <c r="P1332" s="22"/>
      <c r="Q1332" s="22"/>
      <c r="R1332" s="23"/>
      <c r="S1332" s="23"/>
      <c r="T1332" s="22"/>
      <c r="U1332" s="22"/>
      <c r="V1332" s="22"/>
      <c r="W1332" s="22"/>
      <c r="X1332" s="244"/>
      <c r="Y1332" s="244"/>
      <c r="Z1332" s="244"/>
    </row>
    <row r="1333" spans="1:26" s="241" customFormat="1" ht="15" customHeight="1" thickBot="1" x14ac:dyDescent="0.3">
      <c r="A1333" s="240"/>
      <c r="B1333" s="168"/>
      <c r="C1333" s="239">
        <f>C1128+1</f>
        <v>7</v>
      </c>
      <c r="D1333" s="953" t="str">
        <f>Translations!$B$295</f>
        <v>Delanläggning med produktriktmärke:</v>
      </c>
      <c r="E1333" s="954"/>
      <c r="F1333" s="954"/>
      <c r="G1333" s="954"/>
      <c r="H1333" s="954"/>
      <c r="I1333" s="955" t="str">
        <f>IF(INDEX(CNTR_SubInstListIsProdBM,$C1333),INDEX(CNTR_SubInstListNames,$C1333),"")</f>
        <v/>
      </c>
      <c r="J1333" s="956"/>
      <c r="K1333" s="956"/>
      <c r="L1333" s="956"/>
      <c r="M1333" s="956"/>
      <c r="N1333" s="957"/>
      <c r="O1333" s="36"/>
      <c r="P1333" s="373">
        <v>1</v>
      </c>
      <c r="Q1333" s="245"/>
      <c r="R1333" s="262"/>
      <c r="S1333" s="262"/>
      <c r="T1333" s="262"/>
      <c r="U1333" s="240"/>
      <c r="V1333" s="355" t="s">
        <v>326</v>
      </c>
      <c r="W1333" s="356" t="b">
        <f>AND(CNTR_ExistSubInstEntries,I1333="")</f>
        <v>0</v>
      </c>
    </row>
    <row r="1334" spans="1:26" ht="12.75" customHeight="1" thickBot="1" x14ac:dyDescent="0.3">
      <c r="C1334" s="236"/>
      <c r="D1334" s="237"/>
      <c r="E1334" s="958" t="str">
        <f>Translations!$B$296</f>
        <v>Namnet på delanläggningen med produktriktmärke visas automatiskt i inmatningsfälten i bladet ”C_InstallationDescription”.</v>
      </c>
      <c r="F1334" s="959"/>
      <c r="G1334" s="959"/>
      <c r="H1334" s="959"/>
      <c r="I1334" s="959"/>
      <c r="J1334" s="959"/>
      <c r="K1334" s="959"/>
      <c r="L1334" s="959"/>
      <c r="M1334" s="959"/>
      <c r="N1334" s="960"/>
    </row>
    <row r="1335" spans="1:26" ht="5.0999999999999996" customHeight="1" x14ac:dyDescent="0.25">
      <c r="C1335" s="224"/>
      <c r="N1335" s="225"/>
    </row>
    <row r="1336" spans="1:26" ht="12.75" customHeight="1" x14ac:dyDescent="0.25">
      <c r="C1336" s="224"/>
      <c r="D1336" s="16" t="s">
        <v>25</v>
      </c>
      <c r="E1336" s="744" t="str">
        <f>Translations!$B$297</f>
        <v>Delanläggningens systemgränser</v>
      </c>
      <c r="F1336" s="744"/>
      <c r="G1336" s="744"/>
      <c r="H1336" s="744"/>
      <c r="I1336" s="744"/>
      <c r="J1336" s="744"/>
      <c r="K1336" s="744"/>
      <c r="L1336" s="744"/>
      <c r="M1336" s="744"/>
      <c r="N1336" s="961"/>
    </row>
    <row r="1337" spans="1:26" ht="5.0999999999999996" customHeight="1" x14ac:dyDescent="0.25">
      <c r="C1337" s="224"/>
      <c r="N1337" s="225"/>
    </row>
    <row r="1338" spans="1:26" ht="12.75" customHeight="1" x14ac:dyDescent="0.25">
      <c r="C1338" s="224"/>
      <c r="D1338" s="25" t="s">
        <v>31</v>
      </c>
      <c r="E1338" s="862" t="str">
        <f>Translations!$B$249</f>
        <v>Information om tillämpad metod</v>
      </c>
      <c r="F1338" s="862"/>
      <c r="G1338" s="862"/>
      <c r="H1338" s="862"/>
      <c r="I1338" s="862"/>
      <c r="J1338" s="862"/>
      <c r="K1338" s="862"/>
      <c r="L1338" s="862"/>
      <c r="M1338" s="862"/>
      <c r="N1338" s="968"/>
    </row>
    <row r="1339" spans="1:26" s="309" customFormat="1" ht="5.0999999999999996" customHeight="1" x14ac:dyDescent="0.25">
      <c r="A1339" s="308"/>
      <c r="B1339" s="16"/>
      <c r="C1339" s="306"/>
      <c r="D1339" s="307"/>
      <c r="E1339" s="783"/>
      <c r="F1339" s="783"/>
      <c r="G1339" s="783"/>
      <c r="H1339" s="783"/>
      <c r="I1339" s="783"/>
      <c r="J1339" s="783"/>
      <c r="K1339" s="783"/>
      <c r="L1339" s="783"/>
      <c r="M1339" s="783"/>
      <c r="N1339" s="989"/>
      <c r="O1339" s="36"/>
      <c r="P1339" s="308"/>
      <c r="Q1339" s="308"/>
      <c r="R1339" s="308"/>
      <c r="S1339" s="308"/>
      <c r="T1339" s="308"/>
      <c r="U1339" s="308"/>
      <c r="V1339" s="308"/>
      <c r="W1339" s="308"/>
    </row>
    <row r="1340" spans="1:26" ht="50.1" customHeight="1" x14ac:dyDescent="0.25">
      <c r="C1340" s="224"/>
      <c r="D1340" s="25"/>
      <c r="E1340" s="972"/>
      <c r="F1340" s="973"/>
      <c r="G1340" s="973"/>
      <c r="H1340" s="973"/>
      <c r="I1340" s="973"/>
      <c r="J1340" s="973"/>
      <c r="K1340" s="973"/>
      <c r="L1340" s="973"/>
      <c r="M1340" s="973"/>
      <c r="N1340" s="974"/>
    </row>
    <row r="1341" spans="1:26" ht="5.0999999999999996" customHeight="1" x14ac:dyDescent="0.25">
      <c r="C1341" s="224"/>
      <c r="D1341" s="25"/>
      <c r="N1341" s="225"/>
    </row>
    <row r="1342" spans="1:26" ht="12.75" customHeight="1" x14ac:dyDescent="0.25">
      <c r="C1342" s="224"/>
      <c r="D1342" s="25" t="s">
        <v>32</v>
      </c>
      <c r="E1342" s="975" t="str">
        <f>Translations!$B$210</f>
        <v>Hänvisning till externa filer, i förekommande fall</v>
      </c>
      <c r="F1342" s="975"/>
      <c r="G1342" s="975"/>
      <c r="H1342" s="975"/>
      <c r="I1342" s="975"/>
      <c r="J1342" s="976"/>
      <c r="K1342" s="845"/>
      <c r="L1342" s="845"/>
      <c r="M1342" s="845"/>
      <c r="N1342" s="845"/>
    </row>
    <row r="1343" spans="1:26" ht="5.0999999999999996" customHeight="1" x14ac:dyDescent="0.25">
      <c r="C1343" s="224"/>
      <c r="D1343" s="25"/>
      <c r="N1343" s="225"/>
    </row>
    <row r="1344" spans="1:26" ht="12.75" customHeight="1" x14ac:dyDescent="0.25">
      <c r="C1344" s="224"/>
      <c r="D1344" s="25" t="s">
        <v>33</v>
      </c>
      <c r="E1344" s="975" t="str">
        <f>Translations!$B$305</f>
        <v>Hänvisning till ett separat utförligt flödesschema, i förekommande fall</v>
      </c>
      <c r="F1344" s="975"/>
      <c r="G1344" s="975"/>
      <c r="H1344" s="975"/>
      <c r="I1344" s="975"/>
      <c r="J1344" s="976"/>
      <c r="K1344" s="845"/>
      <c r="L1344" s="845"/>
      <c r="M1344" s="845"/>
      <c r="N1344" s="845"/>
    </row>
    <row r="1345" spans="1:23" ht="5.0999999999999996" customHeight="1" x14ac:dyDescent="0.25">
      <c r="C1345" s="228"/>
      <c r="D1345" s="229"/>
      <c r="E1345" s="230"/>
      <c r="F1345" s="230"/>
      <c r="G1345" s="230"/>
      <c r="H1345" s="230"/>
      <c r="I1345" s="230"/>
      <c r="J1345" s="230"/>
      <c r="K1345" s="230"/>
      <c r="L1345" s="230"/>
      <c r="M1345" s="230"/>
      <c r="N1345" s="231"/>
    </row>
    <row r="1346" spans="1:23" ht="5.0999999999999996" customHeight="1" x14ac:dyDescent="0.25">
      <c r="C1346" s="224"/>
      <c r="D1346" s="25"/>
      <c r="N1346" s="225"/>
    </row>
    <row r="1347" spans="1:23" ht="12.75" customHeight="1" x14ac:dyDescent="0.25">
      <c r="C1347" s="224"/>
      <c r="D1347" s="16" t="s">
        <v>26</v>
      </c>
      <c r="E1347" s="744" t="str">
        <f>Translations!$B$307</f>
        <v>Metod för att fastställa den årliga produktionen (verksamhetsnivån)</v>
      </c>
      <c r="F1347" s="744"/>
      <c r="G1347" s="744"/>
      <c r="H1347" s="744"/>
      <c r="I1347" s="744"/>
      <c r="J1347" s="744"/>
      <c r="K1347" s="744"/>
      <c r="L1347" s="744"/>
      <c r="M1347" s="744"/>
      <c r="N1347" s="961"/>
    </row>
    <row r="1348" spans="1:23" ht="5.0999999999999996" customHeight="1" x14ac:dyDescent="0.25">
      <c r="C1348" s="224"/>
      <c r="D1348" s="16"/>
      <c r="E1348" s="25"/>
      <c r="F1348" s="25"/>
      <c r="G1348" s="25"/>
      <c r="H1348" s="25"/>
      <c r="I1348" s="25"/>
      <c r="J1348" s="25"/>
      <c r="K1348" s="25"/>
      <c r="L1348" s="25"/>
      <c r="M1348" s="25"/>
      <c r="N1348" s="530"/>
    </row>
    <row r="1349" spans="1:23" ht="12.75" customHeight="1" x14ac:dyDescent="0.25">
      <c r="C1349" s="224"/>
      <c r="D1349" s="25" t="s">
        <v>31</v>
      </c>
      <c r="E1349" s="862" t="str">
        <f>Translations!$B$249</f>
        <v>Information om tillämpad metod</v>
      </c>
      <c r="F1349" s="862"/>
      <c r="G1349" s="862"/>
      <c r="H1349" s="862"/>
      <c r="I1349" s="862"/>
      <c r="J1349" s="862"/>
      <c r="K1349" s="862"/>
      <c r="L1349" s="862"/>
      <c r="M1349" s="862"/>
      <c r="N1349" s="968"/>
    </row>
    <row r="1350" spans="1:23" s="264" customFormat="1" ht="25.5" customHeight="1" x14ac:dyDescent="0.3">
      <c r="A1350" s="262"/>
      <c r="B1350" s="119"/>
      <c r="C1350" s="224"/>
      <c r="D1350" s="120"/>
      <c r="E1350" s="121"/>
      <c r="F1350" s="121"/>
      <c r="G1350" s="121"/>
      <c r="H1350" s="121"/>
      <c r="I1350" s="863" t="str">
        <f>Translations!$B$254</f>
        <v>Datakälla</v>
      </c>
      <c r="J1350" s="863"/>
      <c r="K1350" s="863" t="str">
        <f>Translations!$B$255</f>
        <v>Andra datakällor 
(i förekommande fall)</v>
      </c>
      <c r="L1350" s="863"/>
      <c r="M1350" s="863" t="str">
        <f>Translations!$B$255</f>
        <v>Andra datakällor 
(i förekommande fall)</v>
      </c>
      <c r="N1350" s="863"/>
      <c r="O1350" s="36"/>
      <c r="P1350" s="262"/>
      <c r="Q1350" s="262"/>
      <c r="R1350" s="262"/>
      <c r="S1350" s="262"/>
      <c r="T1350" s="262"/>
      <c r="U1350" s="262"/>
      <c r="V1350" s="262"/>
      <c r="W1350" s="262"/>
    </row>
    <row r="1351" spans="1:23" ht="12.75" customHeight="1" x14ac:dyDescent="0.25">
      <c r="C1351" s="224"/>
      <c r="D1351" s="25"/>
      <c r="E1351" s="118" t="s">
        <v>310</v>
      </c>
      <c r="F1351" s="869" t="str">
        <f>Translations!$B$310</f>
        <v>Kvantiteter av produkter</v>
      </c>
      <c r="G1351" s="869"/>
      <c r="H1351" s="870"/>
      <c r="I1351" s="871"/>
      <c r="J1351" s="872"/>
      <c r="K1351" s="873"/>
      <c r="L1351" s="874"/>
      <c r="M1351" s="873"/>
      <c r="N1351" s="890"/>
    </row>
    <row r="1352" spans="1:23" ht="5.0999999999999996" customHeight="1" x14ac:dyDescent="0.25">
      <c r="C1352" s="224"/>
      <c r="D1352" s="25"/>
      <c r="E1352" s="118"/>
      <c r="F1352" s="535"/>
      <c r="G1352" s="535"/>
      <c r="H1352" s="535"/>
      <c r="I1352" s="535"/>
      <c r="J1352" s="535"/>
      <c r="K1352" s="535"/>
      <c r="L1352" s="535"/>
      <c r="M1352" s="535"/>
      <c r="N1352" s="536"/>
    </row>
    <row r="1353" spans="1:23" ht="12.75" customHeight="1" x14ac:dyDescent="0.25">
      <c r="C1353" s="224"/>
      <c r="D1353" s="25"/>
      <c r="E1353" s="118" t="s">
        <v>311</v>
      </c>
      <c r="F1353" s="869" t="str">
        <f>Translations!$B$311</f>
        <v>Årliga kvantiteter av produkter</v>
      </c>
      <c r="G1353" s="869"/>
      <c r="H1353" s="870"/>
      <c r="I1353" s="928"/>
      <c r="J1353" s="928"/>
      <c r="K1353" s="928"/>
      <c r="L1353" s="928"/>
      <c r="M1353" s="928"/>
      <c r="N1353" s="928"/>
    </row>
    <row r="1354" spans="1:23" ht="5.0999999999999996" customHeight="1" x14ac:dyDescent="0.25">
      <c r="C1354" s="224"/>
      <c r="D1354" s="25"/>
      <c r="N1354" s="225"/>
    </row>
    <row r="1355" spans="1:23" s="20" customFormat="1" ht="12.75" customHeight="1" x14ac:dyDescent="0.3">
      <c r="A1355" s="18"/>
      <c r="B1355" s="194"/>
      <c r="C1355" s="226"/>
      <c r="D1355" s="38"/>
      <c r="E1355" s="118" t="s">
        <v>312</v>
      </c>
      <c r="F1355" s="869" t="str">
        <f>Translations!$B$312</f>
        <v>Särskilda rapporteringskrav:</v>
      </c>
      <c r="G1355" s="869"/>
      <c r="H1355" s="870"/>
      <c r="I1355" s="895" t="str">
        <f>IF(I1333="","",HYPERLINK(INDEX(EUconst_BMlistSpecialJumpTable,MATCH(I1333,EUconst_BMlistNames,0)),INDEX(EUconst_BMlistSpecialReporting,MATCH(I1333,EUconst_BMlistNames,0))))</f>
        <v/>
      </c>
      <c r="J1355" s="896"/>
      <c r="K1355" s="896"/>
      <c r="L1355" s="896"/>
      <c r="M1355" s="896"/>
      <c r="N1355" s="897"/>
      <c r="O1355" s="36"/>
      <c r="P1355" s="195" t="s">
        <v>296</v>
      </c>
      <c r="Q1355" s="196" t="str">
        <f>IF(I1333="","",IF(AND(INDEX(EUconst_BMlistSpecialJumpTable,MATCH(I1333,EUconst_BMlistNames,0))&lt;&gt;"",INDEX(EUconst_BMlistMainNumberOfBM,MATCH(I1333,EUconst_BMlistNames,0))&lt;&gt;47),TRUE,FALSE))</f>
        <v/>
      </c>
      <c r="R1355" s="23"/>
      <c r="S1355" s="23"/>
      <c r="T1355" s="22"/>
      <c r="U1355" s="22"/>
      <c r="V1355" s="22"/>
      <c r="W1355" s="22"/>
    </row>
    <row r="1356" spans="1:23" s="20" customFormat="1" ht="5.0999999999999996" customHeight="1" x14ac:dyDescent="0.3">
      <c r="A1356" s="18"/>
      <c r="B1356" s="194"/>
      <c r="C1356" s="226"/>
      <c r="D1356" s="36"/>
      <c r="F1356" s="782"/>
      <c r="G1356" s="782"/>
      <c r="H1356" s="782"/>
      <c r="I1356" s="782"/>
      <c r="J1356" s="782"/>
      <c r="K1356" s="782"/>
      <c r="L1356" s="782"/>
      <c r="M1356" s="782"/>
      <c r="N1356" s="950"/>
      <c r="O1356" s="36"/>
      <c r="P1356" s="23"/>
      <c r="Q1356" s="22"/>
      <c r="R1356" s="23"/>
      <c r="S1356" s="23"/>
      <c r="T1356" s="22"/>
      <c r="U1356" s="22"/>
      <c r="V1356" s="22"/>
      <c r="W1356" s="22"/>
    </row>
    <row r="1357" spans="1:23" ht="12.75" customHeight="1" x14ac:dyDescent="0.25">
      <c r="C1357" s="224"/>
      <c r="D1357" s="25"/>
      <c r="E1357" s="118" t="s">
        <v>313</v>
      </c>
      <c r="F1357" s="657" t="str">
        <f>Translations!$B$257</f>
        <v>Beskrivning av den metod som används</v>
      </c>
      <c r="G1357" s="657"/>
      <c r="H1357" s="657"/>
      <c r="I1357" s="657"/>
      <c r="J1357" s="657"/>
      <c r="K1357" s="657"/>
      <c r="L1357" s="657"/>
      <c r="M1357" s="657"/>
      <c r="N1357" s="940"/>
    </row>
    <row r="1358" spans="1:23" ht="12.75" customHeight="1" x14ac:dyDescent="0.25">
      <c r="C1358" s="224"/>
      <c r="D1358" s="25"/>
      <c r="E1358" s="118"/>
      <c r="F1358" s="932" t="str">
        <f>IF(I1333&lt;&gt;"",HYPERLINK("#" &amp; Q1358,EUConst_MsgDescription),"")</f>
        <v/>
      </c>
      <c r="G1358" s="906"/>
      <c r="H1358" s="906"/>
      <c r="I1358" s="906"/>
      <c r="J1358" s="906"/>
      <c r="K1358" s="906"/>
      <c r="L1358" s="906"/>
      <c r="M1358" s="906"/>
      <c r="N1358" s="907"/>
      <c r="P1358" s="22" t="s">
        <v>175</v>
      </c>
      <c r="Q1358" s="371" t="str">
        <f>"#"&amp;ADDRESS(ROW($C$11),COLUMN($C$11))</f>
        <v>#$C$11</v>
      </c>
    </row>
    <row r="1359" spans="1:23" ht="5.0999999999999996" customHeight="1" x14ac:dyDescent="0.25">
      <c r="C1359" s="224"/>
      <c r="D1359" s="25"/>
      <c r="E1359" s="24"/>
      <c r="F1359" s="782"/>
      <c r="G1359" s="782"/>
      <c r="H1359" s="782"/>
      <c r="I1359" s="782"/>
      <c r="J1359" s="782"/>
      <c r="K1359" s="782"/>
      <c r="L1359" s="782"/>
      <c r="M1359" s="782"/>
      <c r="N1359" s="950"/>
    </row>
    <row r="1360" spans="1:23" ht="50.1" customHeight="1" x14ac:dyDescent="0.25">
      <c r="C1360" s="224"/>
      <c r="D1360" s="24"/>
      <c r="E1360" s="265"/>
      <c r="F1360" s="871"/>
      <c r="G1360" s="872"/>
      <c r="H1360" s="872"/>
      <c r="I1360" s="872"/>
      <c r="J1360" s="872"/>
      <c r="K1360" s="872"/>
      <c r="L1360" s="872"/>
      <c r="M1360" s="872"/>
      <c r="N1360" s="886"/>
    </row>
    <row r="1361" spans="1:23" ht="5.0999999999999996" customHeight="1" thickBot="1" x14ac:dyDescent="0.3">
      <c r="C1361" s="224"/>
      <c r="N1361" s="225"/>
    </row>
    <row r="1362" spans="1:23" ht="12.75" customHeight="1" x14ac:dyDescent="0.25">
      <c r="C1362" s="224"/>
      <c r="D1362" s="25"/>
      <c r="E1362" s="118"/>
      <c r="F1362" s="894" t="str">
        <f>Translations!$B$210</f>
        <v>Hänvisning till externa filer, i förekommande fall</v>
      </c>
      <c r="G1362" s="894"/>
      <c r="H1362" s="894"/>
      <c r="I1362" s="894"/>
      <c r="J1362" s="894"/>
      <c r="K1362" s="845"/>
      <c r="L1362" s="845"/>
      <c r="M1362" s="845"/>
      <c r="N1362" s="845"/>
      <c r="W1362" s="266" t="s">
        <v>168</v>
      </c>
    </row>
    <row r="1363" spans="1:23" ht="5.0999999999999996" customHeight="1" x14ac:dyDescent="0.25">
      <c r="C1363" s="224"/>
      <c r="D1363" s="25"/>
      <c r="N1363" s="225"/>
      <c r="W1363" s="253"/>
    </row>
    <row r="1364" spans="1:23" ht="12.75" customHeight="1" x14ac:dyDescent="0.25">
      <c r="C1364" s="224"/>
      <c r="D1364" s="25" t="s">
        <v>32</v>
      </c>
      <c r="E1364" s="884" t="str">
        <f>Translations!$B$258</f>
        <v>Har den hierarkiska ordningen följts?</v>
      </c>
      <c r="F1364" s="884"/>
      <c r="G1364" s="884"/>
      <c r="H1364" s="885"/>
      <c r="I1364" s="260"/>
      <c r="J1364" s="256" t="str">
        <f>Translations!$B$259</f>
        <v>Om inte, varför?</v>
      </c>
      <c r="K1364" s="871"/>
      <c r="L1364" s="872"/>
      <c r="M1364" s="872"/>
      <c r="N1364" s="886"/>
      <c r="W1364" s="258" t="b">
        <f>AND(I1364&lt;&gt;"",I1364=TRUE)</f>
        <v>0</v>
      </c>
    </row>
    <row r="1365" spans="1:23" ht="5.0999999999999996" customHeight="1" x14ac:dyDescent="0.25">
      <c r="C1365" s="224"/>
      <c r="E1365" s="431"/>
      <c r="F1365" s="431"/>
      <c r="G1365" s="431"/>
      <c r="H1365" s="431"/>
      <c r="I1365" s="431"/>
      <c r="J1365" s="431"/>
      <c r="K1365" s="431"/>
      <c r="L1365" s="431"/>
      <c r="M1365" s="431"/>
      <c r="N1365" s="555"/>
      <c r="W1365" s="253"/>
    </row>
    <row r="1366" spans="1:23" ht="12.75" customHeight="1" x14ac:dyDescent="0.25">
      <c r="C1366" s="224"/>
      <c r="D1366" s="25"/>
      <c r="E1366" s="25"/>
      <c r="F1366" s="657" t="str">
        <f>Translations!$B$264</f>
        <v>Ytterligare uppgifter om eventuella avvikelser från hierarkin</v>
      </c>
      <c r="G1366" s="657"/>
      <c r="H1366" s="657"/>
      <c r="I1366" s="657"/>
      <c r="J1366" s="657"/>
      <c r="K1366" s="657"/>
      <c r="L1366" s="657"/>
      <c r="M1366" s="657"/>
      <c r="N1366" s="940"/>
      <c r="W1366" s="253"/>
    </row>
    <row r="1367" spans="1:23" ht="25.5" customHeight="1" thickBot="1" x14ac:dyDescent="0.3">
      <c r="C1367" s="224"/>
      <c r="E1367" s="25"/>
      <c r="F1367" s="982"/>
      <c r="G1367" s="983"/>
      <c r="H1367" s="983"/>
      <c r="I1367" s="983"/>
      <c r="J1367" s="983"/>
      <c r="K1367" s="983"/>
      <c r="L1367" s="983"/>
      <c r="M1367" s="983"/>
      <c r="N1367" s="984"/>
      <c r="W1367" s="268" t="b">
        <f>W1364</f>
        <v>0</v>
      </c>
    </row>
    <row r="1368" spans="1:23" ht="5.0999999999999996" customHeight="1" x14ac:dyDescent="0.25">
      <c r="C1368" s="224"/>
      <c r="D1368" s="25"/>
      <c r="N1368" s="225"/>
    </row>
    <row r="1369" spans="1:23" ht="12.75" customHeight="1" x14ac:dyDescent="0.25">
      <c r="C1369" s="224"/>
      <c r="D1369" s="25" t="s">
        <v>33</v>
      </c>
      <c r="E1369" s="985" t="str">
        <f>Translations!$B$828</f>
        <v>Beskrivning av metoden för att spåra de tillverkade produkterna och varorna</v>
      </c>
      <c r="F1369" s="985"/>
      <c r="G1369" s="985"/>
      <c r="H1369" s="985"/>
      <c r="I1369" s="985"/>
      <c r="J1369" s="985"/>
      <c r="K1369" s="985"/>
      <c r="L1369" s="985"/>
      <c r="M1369" s="985"/>
      <c r="N1369" s="986"/>
    </row>
    <row r="1370" spans="1:23" ht="5.0999999999999996" customHeight="1" x14ac:dyDescent="0.25">
      <c r="C1370" s="224"/>
      <c r="E1370" s="711"/>
      <c r="F1370" s="712"/>
      <c r="G1370" s="712"/>
      <c r="H1370" s="712"/>
      <c r="I1370" s="712"/>
      <c r="J1370" s="712"/>
      <c r="K1370" s="712"/>
      <c r="L1370" s="712"/>
      <c r="M1370" s="712"/>
      <c r="N1370" s="987"/>
    </row>
    <row r="1371" spans="1:23" ht="50.1" customHeight="1" x14ac:dyDescent="0.25">
      <c r="C1371" s="224"/>
      <c r="D1371" s="25"/>
      <c r="E1371" s="265"/>
      <c r="F1371" s="871"/>
      <c r="G1371" s="872"/>
      <c r="H1371" s="872"/>
      <c r="I1371" s="872"/>
      <c r="J1371" s="872"/>
      <c r="K1371" s="872"/>
      <c r="L1371" s="872"/>
      <c r="M1371" s="872"/>
      <c r="N1371" s="886"/>
    </row>
    <row r="1372" spans="1:23" ht="5.0999999999999996" customHeight="1" x14ac:dyDescent="0.25">
      <c r="C1372" s="224"/>
      <c r="N1372" s="225"/>
    </row>
    <row r="1373" spans="1:23" ht="5.0999999999999996" customHeight="1" x14ac:dyDescent="0.25">
      <c r="C1373" s="232"/>
      <c r="D1373" s="235"/>
      <c r="E1373" s="233"/>
      <c r="F1373" s="233"/>
      <c r="G1373" s="233"/>
      <c r="H1373" s="233"/>
      <c r="I1373" s="233"/>
      <c r="J1373" s="233"/>
      <c r="K1373" s="233"/>
      <c r="L1373" s="233"/>
      <c r="M1373" s="233"/>
      <c r="N1373" s="234"/>
    </row>
    <row r="1374" spans="1:23" s="20" customFormat="1" ht="14.25" customHeight="1" x14ac:dyDescent="0.25">
      <c r="A1374" s="18"/>
      <c r="B1374" s="36"/>
      <c r="C1374" s="224"/>
      <c r="D1374" s="16" t="s">
        <v>27</v>
      </c>
      <c r="E1374" s="781" t="str">
        <f>Translations!$B$322</f>
        <v>Relevant elförbrukning</v>
      </c>
      <c r="F1374" s="781"/>
      <c r="G1374" s="781"/>
      <c r="H1374" s="781"/>
      <c r="I1374" s="781"/>
      <c r="J1374" s="781"/>
      <c r="K1374" s="781"/>
      <c r="L1374" s="781"/>
      <c r="M1374" s="781"/>
      <c r="N1374" s="988"/>
      <c r="O1374" s="36"/>
      <c r="P1374" s="22" t="s">
        <v>175</v>
      </c>
      <c r="Q1374" s="371" t="str">
        <f>"#"&amp;ADDRESS(ROW(D1459),COLUMN(D1459))</f>
        <v>#$D$1459</v>
      </c>
      <c r="R1374" s="23"/>
      <c r="S1374" s="23"/>
      <c r="T1374" s="18"/>
      <c r="U1374" s="18"/>
      <c r="V1374" s="245"/>
      <c r="W1374" s="245"/>
    </row>
    <row r="1375" spans="1:23" ht="12.75" customHeight="1" thickBot="1" x14ac:dyDescent="0.3">
      <c r="C1375" s="224"/>
      <c r="D1375" s="25" t="s">
        <v>31</v>
      </c>
      <c r="E1375" s="862" t="str">
        <f>Translations!$B$249</f>
        <v>Information om tillämpad metod</v>
      </c>
      <c r="F1375" s="862"/>
      <c r="G1375" s="862"/>
      <c r="H1375" s="862"/>
      <c r="I1375" s="862"/>
      <c r="J1375" s="862"/>
      <c r="K1375" s="862"/>
      <c r="L1375" s="862"/>
      <c r="M1375" s="862"/>
      <c r="N1375" s="968"/>
      <c r="T1375" s="18"/>
    </row>
    <row r="1376" spans="1:23" ht="25.5" customHeight="1" thickBot="1" x14ac:dyDescent="0.3">
      <c r="B1376" s="244"/>
      <c r="C1376" s="224"/>
      <c r="E1376" s="25"/>
      <c r="I1376" s="863" t="str">
        <f>Translations!$B$254</f>
        <v>Datakälla</v>
      </c>
      <c r="J1376" s="863"/>
      <c r="K1376" s="863" t="str">
        <f>Translations!$B$255</f>
        <v>Andra datakällor 
(i förekommande fall)</v>
      </c>
      <c r="L1376" s="863"/>
      <c r="M1376" s="863" t="str">
        <f>Translations!$B$255</f>
        <v>Andra datakällor 
(i förekommande fall)</v>
      </c>
      <c r="N1376" s="863"/>
      <c r="S1376" s="266" t="s">
        <v>1154</v>
      </c>
      <c r="W1376" s="266" t="s">
        <v>168</v>
      </c>
    </row>
    <row r="1377" spans="2:23" ht="12.75" customHeight="1" x14ac:dyDescent="0.25">
      <c r="B1377" s="244"/>
      <c r="C1377" s="224"/>
      <c r="E1377" s="25" t="s">
        <v>310</v>
      </c>
      <c r="F1377" s="869" t="str">
        <f>Translations!$B$322</f>
        <v>Relevant elförbrukning</v>
      </c>
      <c r="G1377" s="869"/>
      <c r="H1377" s="870"/>
      <c r="I1377" s="928"/>
      <c r="J1377" s="928"/>
      <c r="K1377" s="910"/>
      <c r="L1377" s="910"/>
      <c r="M1377" s="910"/>
      <c r="N1377" s="910"/>
      <c r="S1377" s="252" t="b">
        <f>IF(I1333&lt;&gt;"",IF(INDEX(EUconst_BMlistElExchangability,MATCH(I1333,EUconst_BMlistNames,0))=TRUE,FALSE,TRUE),FALSE)</f>
        <v>0</v>
      </c>
      <c r="W1377" s="486"/>
    </row>
    <row r="1378" spans="2:23" ht="5.0999999999999996" customHeight="1" x14ac:dyDescent="0.25">
      <c r="B1378" s="244"/>
      <c r="C1378" s="224"/>
      <c r="D1378" s="25"/>
      <c r="N1378" s="225"/>
      <c r="S1378" s="253"/>
      <c r="W1378" s="253"/>
    </row>
    <row r="1379" spans="2:23" ht="12.75" customHeight="1" x14ac:dyDescent="0.25">
      <c r="B1379" s="244"/>
      <c r="C1379" s="224"/>
      <c r="D1379" s="25"/>
      <c r="E1379" s="118" t="s">
        <v>311</v>
      </c>
      <c r="F1379" s="657" t="str">
        <f>Translations!$B$257</f>
        <v>Beskrivning av den metod som används</v>
      </c>
      <c r="G1379" s="657"/>
      <c r="H1379" s="657"/>
      <c r="I1379" s="657"/>
      <c r="J1379" s="657"/>
      <c r="K1379" s="657"/>
      <c r="L1379" s="657"/>
      <c r="M1379" s="657"/>
      <c r="N1379" s="940"/>
      <c r="S1379" s="253"/>
      <c r="W1379" s="253"/>
    </row>
    <row r="1380" spans="2:23" ht="5.0999999999999996" customHeight="1" x14ac:dyDescent="0.25">
      <c r="B1380" s="244"/>
      <c r="C1380" s="224"/>
      <c r="E1380" s="37"/>
      <c r="F1380" s="531"/>
      <c r="G1380" s="533"/>
      <c r="H1380" s="533"/>
      <c r="I1380" s="533"/>
      <c r="J1380" s="533"/>
      <c r="K1380" s="533"/>
      <c r="L1380" s="533"/>
      <c r="M1380" s="533"/>
      <c r="N1380" s="549"/>
      <c r="S1380" s="253"/>
      <c r="W1380" s="253"/>
    </row>
    <row r="1381" spans="2:23" ht="12.75" customHeight="1" x14ac:dyDescent="0.25">
      <c r="B1381" s="244"/>
      <c r="C1381" s="224"/>
      <c r="D1381" s="25"/>
      <c r="E1381" s="118"/>
      <c r="F1381" s="932" t="str">
        <f>IF(AND(I1333&lt;&gt;"",J1374=""),HYPERLINK("#" &amp; Q1381,EUConst_MsgDescription),"")</f>
        <v/>
      </c>
      <c r="G1381" s="906"/>
      <c r="H1381" s="906"/>
      <c r="I1381" s="906"/>
      <c r="J1381" s="906"/>
      <c r="K1381" s="906"/>
      <c r="L1381" s="906"/>
      <c r="M1381" s="906"/>
      <c r="N1381" s="907"/>
      <c r="P1381" s="22" t="s">
        <v>175</v>
      </c>
      <c r="Q1381" s="371" t="str">
        <f>"#"&amp;ADDRESS(ROW($C$10),COLUMN($C$10))</f>
        <v>#$C$10</v>
      </c>
      <c r="S1381" s="253"/>
      <c r="W1381" s="253"/>
    </row>
    <row r="1382" spans="2:23" ht="5.0999999999999996" customHeight="1" x14ac:dyDescent="0.25">
      <c r="B1382" s="244"/>
      <c r="C1382" s="224"/>
      <c r="D1382" s="25"/>
      <c r="E1382" s="24"/>
      <c r="F1382" s="941"/>
      <c r="G1382" s="941"/>
      <c r="H1382" s="941"/>
      <c r="I1382" s="941"/>
      <c r="J1382" s="941"/>
      <c r="K1382" s="941"/>
      <c r="L1382" s="941"/>
      <c r="M1382" s="941"/>
      <c r="N1382" s="942"/>
      <c r="S1382" s="253"/>
      <c r="W1382" s="253"/>
    </row>
    <row r="1383" spans="2:23" ht="50.1" customHeight="1" x14ac:dyDescent="0.25">
      <c r="B1383" s="244"/>
      <c r="C1383" s="224"/>
      <c r="D1383" s="24"/>
      <c r="E1383" s="265"/>
      <c r="F1383" s="943"/>
      <c r="G1383" s="944"/>
      <c r="H1383" s="944"/>
      <c r="I1383" s="944"/>
      <c r="J1383" s="944"/>
      <c r="K1383" s="944"/>
      <c r="L1383" s="944"/>
      <c r="M1383" s="944"/>
      <c r="N1383" s="945"/>
      <c r="S1383" s="252" t="b">
        <f>S1377</f>
        <v>0</v>
      </c>
      <c r="W1383" s="252"/>
    </row>
    <row r="1384" spans="2:23" ht="5.0999999999999996" customHeight="1" x14ac:dyDescent="0.25">
      <c r="B1384" s="244"/>
      <c r="C1384" s="224"/>
      <c r="D1384" s="25"/>
      <c r="N1384" s="225"/>
      <c r="S1384" s="253"/>
      <c r="W1384" s="253"/>
    </row>
    <row r="1385" spans="2:23" ht="12.75" customHeight="1" x14ac:dyDescent="0.25">
      <c r="B1385" s="244"/>
      <c r="C1385" s="224"/>
      <c r="D1385" s="25"/>
      <c r="E1385" s="118"/>
      <c r="F1385" s="894" t="str">
        <f>Translations!$B$210</f>
        <v>Hänvisning till externa filer, i förekommande fall</v>
      </c>
      <c r="G1385" s="894"/>
      <c r="H1385" s="894"/>
      <c r="I1385" s="894"/>
      <c r="J1385" s="894"/>
      <c r="K1385" s="845"/>
      <c r="L1385" s="845"/>
      <c r="M1385" s="845"/>
      <c r="N1385" s="845"/>
      <c r="S1385" s="253"/>
      <c r="W1385" s="252"/>
    </row>
    <row r="1386" spans="2:23" ht="5.0999999999999996" customHeight="1" x14ac:dyDescent="0.25">
      <c r="B1386" s="244"/>
      <c r="C1386" s="224"/>
      <c r="D1386" s="25"/>
      <c r="N1386" s="225"/>
      <c r="S1386" s="253"/>
      <c r="W1386" s="253"/>
    </row>
    <row r="1387" spans="2:23" ht="12.75" customHeight="1" x14ac:dyDescent="0.25">
      <c r="B1387" s="244"/>
      <c r="C1387" s="224"/>
      <c r="D1387" s="25" t="s">
        <v>32</v>
      </c>
      <c r="E1387" s="884" t="str">
        <f>Translations!$B$258</f>
        <v>Har den hierarkiska ordningen följts?</v>
      </c>
      <c r="F1387" s="884"/>
      <c r="G1387" s="884"/>
      <c r="H1387" s="885"/>
      <c r="I1387" s="260"/>
      <c r="J1387" s="256" t="str">
        <f>Translations!$B$259</f>
        <v>Om inte, varför?</v>
      </c>
      <c r="K1387" s="871"/>
      <c r="L1387" s="872"/>
      <c r="M1387" s="872"/>
      <c r="N1387" s="886"/>
      <c r="S1387" s="252" t="b">
        <f>S1383</f>
        <v>0</v>
      </c>
      <c r="W1387" s="258" t="b">
        <f>OR(W1385,AND(I1387&lt;&gt;"",I1387=TRUE))</f>
        <v>0</v>
      </c>
    </row>
    <row r="1388" spans="2:23" ht="12.75" customHeight="1" x14ac:dyDescent="0.25">
      <c r="B1388" s="244"/>
      <c r="C1388" s="224"/>
      <c r="D1388" s="25"/>
      <c r="E1388" s="37" t="s">
        <v>139</v>
      </c>
      <c r="F1388" s="858" t="str">
        <f>Translations!$B$263</f>
        <v>Orimliga kostnader: det skulle medföra orimliga kostnader att använda bättre datakällor.</v>
      </c>
      <c r="G1388" s="861"/>
      <c r="H1388" s="861"/>
      <c r="I1388" s="861"/>
      <c r="J1388" s="861"/>
      <c r="K1388" s="861"/>
      <c r="L1388" s="861"/>
      <c r="M1388" s="861"/>
      <c r="N1388" s="946"/>
      <c r="S1388" s="253"/>
      <c r="W1388" s="253"/>
    </row>
    <row r="1389" spans="2:23" ht="5.0999999999999996" customHeight="1" x14ac:dyDescent="0.25">
      <c r="B1389" s="244"/>
      <c r="C1389" s="224"/>
      <c r="E1389" s="431"/>
      <c r="F1389" s="431"/>
      <c r="G1389" s="431"/>
      <c r="H1389" s="431"/>
      <c r="I1389" s="431"/>
      <c r="J1389" s="431"/>
      <c r="K1389" s="431"/>
      <c r="L1389" s="431"/>
      <c r="M1389" s="431"/>
      <c r="N1389" s="555"/>
      <c r="S1389" s="253"/>
      <c r="W1389" s="253"/>
    </row>
    <row r="1390" spans="2:23" ht="12.75" customHeight="1" x14ac:dyDescent="0.25">
      <c r="B1390" s="244"/>
      <c r="C1390" s="224"/>
      <c r="D1390" s="25"/>
      <c r="E1390" s="25"/>
      <c r="F1390" s="657" t="str">
        <f>Translations!$B$264</f>
        <v>Ytterligare uppgifter om eventuella avvikelser från hierarkin</v>
      </c>
      <c r="G1390" s="657"/>
      <c r="H1390" s="657"/>
      <c r="I1390" s="657"/>
      <c r="J1390" s="657"/>
      <c r="K1390" s="657"/>
      <c r="L1390" s="657"/>
      <c r="M1390" s="657"/>
      <c r="N1390" s="940"/>
      <c r="S1390" s="253"/>
      <c r="W1390" s="253"/>
    </row>
    <row r="1391" spans="2:23" ht="25.5" customHeight="1" thickBot="1" x14ac:dyDescent="0.3">
      <c r="B1391" s="244"/>
      <c r="C1391" s="224"/>
      <c r="E1391" s="25"/>
      <c r="F1391" s="891"/>
      <c r="G1391" s="892"/>
      <c r="H1391" s="892"/>
      <c r="I1391" s="892"/>
      <c r="J1391" s="892"/>
      <c r="K1391" s="892"/>
      <c r="L1391" s="892"/>
      <c r="M1391" s="892"/>
      <c r="N1391" s="893"/>
      <c r="S1391" s="273" t="b">
        <f>S1387</f>
        <v>0</v>
      </c>
      <c r="W1391" s="268" t="b">
        <f>W1387</f>
        <v>0</v>
      </c>
    </row>
    <row r="1392" spans="2:23" ht="5.0999999999999996" customHeight="1" x14ac:dyDescent="0.25">
      <c r="B1392" s="244"/>
      <c r="C1392" s="224"/>
      <c r="N1392" s="225"/>
    </row>
    <row r="1393" spans="2:23" ht="5.0999999999999996" customHeight="1" x14ac:dyDescent="0.25">
      <c r="B1393" s="244"/>
      <c r="C1393" s="232"/>
      <c r="D1393" s="235"/>
      <c r="E1393" s="233"/>
      <c r="F1393" s="233"/>
      <c r="G1393" s="233"/>
      <c r="H1393" s="233"/>
      <c r="I1393" s="233"/>
      <c r="J1393" s="233"/>
      <c r="K1393" s="233"/>
      <c r="L1393" s="233"/>
      <c r="M1393" s="233"/>
      <c r="N1393" s="234"/>
    </row>
    <row r="1394" spans="2:23" ht="12.75" customHeight="1" x14ac:dyDescent="0.25">
      <c r="B1394" s="244"/>
      <c r="C1394" s="344"/>
      <c r="D1394" s="34" t="s">
        <v>28</v>
      </c>
      <c r="E1394" s="947" t="str">
        <f>Translations!$B$324</f>
        <v>Finns relevanta mätbara värmeflöden som importeras från anläggningar eller enheter utanför ETS-systemet?</v>
      </c>
      <c r="F1394" s="947"/>
      <c r="G1394" s="947"/>
      <c r="H1394" s="947"/>
      <c r="I1394" s="947"/>
      <c r="J1394" s="947"/>
      <c r="K1394" s="947"/>
      <c r="L1394" s="947"/>
      <c r="M1394" s="931"/>
      <c r="N1394" s="931"/>
      <c r="R1394" s="254"/>
    </row>
    <row r="1395" spans="2:23" ht="5.0999999999999996" customHeight="1" x14ac:dyDescent="0.25">
      <c r="B1395" s="244"/>
      <c r="C1395" s="344"/>
      <c r="D1395" s="20"/>
      <c r="E1395" s="550"/>
      <c r="F1395" s="550"/>
      <c r="G1395" s="550"/>
      <c r="H1395" s="550"/>
      <c r="I1395" s="550"/>
      <c r="J1395" s="550"/>
      <c r="K1395" s="550"/>
      <c r="L1395" s="550"/>
      <c r="M1395" s="550"/>
      <c r="N1395" s="562"/>
      <c r="R1395" s="254"/>
    </row>
    <row r="1396" spans="2:23" ht="12.75" customHeight="1" x14ac:dyDescent="0.25">
      <c r="B1396" s="244"/>
      <c r="C1396" s="344"/>
      <c r="D1396" s="20"/>
      <c r="E1396" s="20"/>
      <c r="F1396" s="948" t="str">
        <f>Translations!$B$257</f>
        <v>Beskrivning av den metod som används</v>
      </c>
      <c r="G1396" s="948"/>
      <c r="H1396" s="948"/>
      <c r="I1396" s="948"/>
      <c r="J1396" s="948"/>
      <c r="K1396" s="948"/>
      <c r="L1396" s="948"/>
      <c r="M1396" s="948"/>
      <c r="N1396" s="949"/>
      <c r="R1396" s="254"/>
    </row>
    <row r="1397" spans="2:23" ht="5.0999999999999996" customHeight="1" thickBot="1" x14ac:dyDescent="0.3">
      <c r="B1397" s="244"/>
      <c r="C1397" s="344"/>
      <c r="D1397" s="20"/>
      <c r="E1397" s="37"/>
      <c r="F1397" s="346"/>
      <c r="G1397" s="347"/>
      <c r="H1397" s="347"/>
      <c r="I1397" s="347"/>
      <c r="J1397" s="347"/>
      <c r="K1397" s="347"/>
      <c r="L1397" s="347"/>
      <c r="M1397" s="347"/>
      <c r="N1397" s="348"/>
    </row>
    <row r="1398" spans="2:23" ht="12.75" customHeight="1" x14ac:dyDescent="0.25">
      <c r="B1398" s="244"/>
      <c r="C1398" s="344"/>
      <c r="D1398" s="345"/>
      <c r="E1398" s="349"/>
      <c r="F1398" s="932" t="str">
        <f>IF(I1333&lt;&gt;"",HYPERLINK("#" &amp; Q1398,EUConst_MsgDescription),"")</f>
        <v/>
      </c>
      <c r="G1398" s="906"/>
      <c r="H1398" s="906"/>
      <c r="I1398" s="906"/>
      <c r="J1398" s="906"/>
      <c r="K1398" s="906"/>
      <c r="L1398" s="906"/>
      <c r="M1398" s="906"/>
      <c r="N1398" s="907"/>
      <c r="P1398" s="22" t="s">
        <v>175</v>
      </c>
      <c r="Q1398" s="371" t="str">
        <f>"#"&amp;ADDRESS(ROW($C$10),COLUMN($C$10))</f>
        <v>#$C$10</v>
      </c>
      <c r="W1398" s="266" t="s">
        <v>168</v>
      </c>
    </row>
    <row r="1399" spans="2:23" ht="5.0999999999999996" customHeight="1" thickBot="1" x14ac:dyDescent="0.3">
      <c r="B1399" s="244"/>
      <c r="C1399" s="344"/>
      <c r="D1399" s="345"/>
      <c r="E1399" s="349"/>
      <c r="F1399" s="979"/>
      <c r="G1399" s="980"/>
      <c r="H1399" s="980"/>
      <c r="I1399" s="980"/>
      <c r="J1399" s="980"/>
      <c r="K1399" s="980"/>
      <c r="L1399" s="980"/>
      <c r="M1399" s="980"/>
      <c r="N1399" s="981"/>
      <c r="P1399" s="22"/>
      <c r="W1399" s="253"/>
    </row>
    <row r="1400" spans="2:23" ht="50.1" customHeight="1" thickBot="1" x14ac:dyDescent="0.3">
      <c r="B1400" s="244"/>
      <c r="C1400" s="344"/>
      <c r="D1400" s="20"/>
      <c r="E1400" s="20"/>
      <c r="F1400" s="891"/>
      <c r="G1400" s="892"/>
      <c r="H1400" s="892"/>
      <c r="I1400" s="892"/>
      <c r="J1400" s="892"/>
      <c r="K1400" s="892"/>
      <c r="L1400" s="892"/>
      <c r="M1400" s="892"/>
      <c r="N1400" s="893"/>
      <c r="R1400" s="254"/>
      <c r="V1400" s="254"/>
      <c r="W1400" s="377" t="b">
        <f>OR(W1394,AND(M1394&lt;&gt;"",M1394=FALSE))</f>
        <v>0</v>
      </c>
    </row>
    <row r="1401" spans="2:23" ht="5.0999999999999996" customHeight="1" x14ac:dyDescent="0.25">
      <c r="B1401" s="244"/>
      <c r="C1401" s="344"/>
      <c r="D1401" s="345"/>
      <c r="E1401" s="350"/>
      <c r="F1401" s="551"/>
      <c r="G1401" s="551"/>
      <c r="H1401" s="551"/>
      <c r="I1401" s="551"/>
      <c r="J1401" s="551"/>
      <c r="K1401" s="551"/>
      <c r="L1401" s="551"/>
      <c r="M1401" s="551"/>
      <c r="N1401" s="351"/>
      <c r="R1401" s="254"/>
    </row>
    <row r="1402" spans="2:23" ht="12.75" customHeight="1" x14ac:dyDescent="0.25">
      <c r="B1402" s="244"/>
      <c r="C1402" s="352"/>
      <c r="D1402" s="353"/>
      <c r="E1402" s="353"/>
      <c r="F1402" s="353"/>
      <c r="G1402" s="353"/>
      <c r="H1402" s="353"/>
      <c r="I1402" s="353"/>
      <c r="J1402" s="353"/>
      <c r="K1402" s="353"/>
      <c r="L1402" s="353"/>
      <c r="M1402" s="353"/>
      <c r="N1402" s="354"/>
    </row>
    <row r="1403" spans="2:23" ht="15" customHeight="1" x14ac:dyDescent="0.25">
      <c r="B1403" s="244"/>
      <c r="C1403" s="318"/>
      <c r="D1403" s="969" t="str">
        <f>Translations!$B$329</f>
        <v>Uppgifter som krävs för att fastställa den riktmärkesrelaterade förbättringsfaktorn enligt artikel 10a.2 i direktivet</v>
      </c>
      <c r="E1403" s="970"/>
      <c r="F1403" s="970"/>
      <c r="G1403" s="970"/>
      <c r="H1403" s="970"/>
      <c r="I1403" s="970"/>
      <c r="J1403" s="970"/>
      <c r="K1403" s="970"/>
      <c r="L1403" s="970"/>
      <c r="M1403" s="970"/>
      <c r="N1403" s="971"/>
    </row>
    <row r="1404" spans="2:23" ht="5.0999999999999996" customHeight="1" x14ac:dyDescent="0.25">
      <c r="B1404" s="244"/>
      <c r="C1404" s="318"/>
      <c r="D1404" s="319"/>
      <c r="E1404" s="319"/>
      <c r="F1404" s="319"/>
      <c r="G1404" s="319"/>
      <c r="H1404" s="319"/>
      <c r="I1404" s="319"/>
      <c r="J1404" s="319"/>
      <c r="K1404" s="319"/>
      <c r="L1404" s="319"/>
      <c r="M1404" s="319"/>
      <c r="N1404" s="320"/>
    </row>
    <row r="1405" spans="2:23" ht="12.75" customHeight="1" x14ac:dyDescent="0.25">
      <c r="B1405" s="244"/>
      <c r="C1405" s="318"/>
      <c r="D1405" s="321" t="s">
        <v>29</v>
      </c>
      <c r="E1405" s="977" t="str">
        <f>Translations!$B$330</f>
        <v>Utsläpp som direkt kan tillskrivas delanläggningen</v>
      </c>
      <c r="F1405" s="977"/>
      <c r="G1405" s="977"/>
      <c r="H1405" s="977"/>
      <c r="I1405" s="977"/>
      <c r="J1405" s="977"/>
      <c r="K1405" s="977"/>
      <c r="L1405" s="977"/>
      <c r="M1405" s="977"/>
      <c r="N1405" s="978"/>
    </row>
    <row r="1406" spans="2:23" ht="12.75" customHeight="1" x14ac:dyDescent="0.25">
      <c r="B1406" s="244"/>
      <c r="C1406" s="318"/>
      <c r="D1406" s="322" t="s">
        <v>31</v>
      </c>
      <c r="E1406" s="925" t="str">
        <f>Translations!$B$331</f>
        <v>Tillskrivning av utsläpp som direkt kan tillskrivas delanläggningen</v>
      </c>
      <c r="F1406" s="925"/>
      <c r="G1406" s="925"/>
      <c r="H1406" s="925"/>
      <c r="I1406" s="925"/>
      <c r="J1406" s="925"/>
      <c r="K1406" s="925"/>
      <c r="L1406" s="925"/>
      <c r="M1406" s="925"/>
      <c r="N1406" s="926"/>
      <c r="T1406" s="18"/>
    </row>
    <row r="1407" spans="2:23" ht="5.0999999999999996" customHeight="1" x14ac:dyDescent="0.25">
      <c r="B1407" s="244"/>
      <c r="C1407" s="318"/>
      <c r="D1407" s="319"/>
      <c r="E1407" s="936"/>
      <c r="F1407" s="937"/>
      <c r="G1407" s="937"/>
      <c r="H1407" s="937"/>
      <c r="I1407" s="937"/>
      <c r="J1407" s="937"/>
      <c r="K1407" s="937"/>
      <c r="L1407" s="937"/>
      <c r="M1407" s="937"/>
      <c r="N1407" s="938"/>
    </row>
    <row r="1408" spans="2:23" ht="12.75" customHeight="1" x14ac:dyDescent="0.25">
      <c r="B1408" s="244"/>
      <c r="C1408" s="318"/>
      <c r="D1408" s="322"/>
      <c r="E1408" s="324"/>
      <c r="F1408" s="932" t="str">
        <f>IF(I1333&lt;&gt;"",HYPERLINK("#" &amp; Q1408,EUConst_MsgDescription),"")</f>
        <v/>
      </c>
      <c r="G1408" s="906"/>
      <c r="H1408" s="906"/>
      <c r="I1408" s="906"/>
      <c r="J1408" s="906"/>
      <c r="K1408" s="906"/>
      <c r="L1408" s="906"/>
      <c r="M1408" s="906"/>
      <c r="N1408" s="907"/>
      <c r="P1408" s="22" t="s">
        <v>175</v>
      </c>
      <c r="Q1408" s="371" t="str">
        <f>"#"&amp;ADDRESS(ROW($C$10),COLUMN($C$10))</f>
        <v>#$C$10</v>
      </c>
    </row>
    <row r="1409" spans="2:23" ht="5.0999999999999996" customHeight="1" x14ac:dyDescent="0.25">
      <c r="B1409" s="244"/>
      <c r="C1409" s="318"/>
      <c r="D1409" s="322"/>
      <c r="E1409" s="325"/>
      <c r="F1409" s="933"/>
      <c r="G1409" s="933"/>
      <c r="H1409" s="933"/>
      <c r="I1409" s="933"/>
      <c r="J1409" s="933"/>
      <c r="K1409" s="933"/>
      <c r="L1409" s="933"/>
      <c r="M1409" s="933"/>
      <c r="N1409" s="934"/>
    </row>
    <row r="1410" spans="2:23" ht="50.1" customHeight="1" x14ac:dyDescent="0.25">
      <c r="B1410" s="244"/>
      <c r="C1410" s="318"/>
      <c r="D1410" s="319"/>
      <c r="E1410" s="319"/>
      <c r="F1410" s="871"/>
      <c r="G1410" s="872"/>
      <c r="H1410" s="872"/>
      <c r="I1410" s="872"/>
      <c r="J1410" s="872"/>
      <c r="K1410" s="872"/>
      <c r="L1410" s="872"/>
      <c r="M1410" s="872"/>
      <c r="N1410" s="886"/>
    </row>
    <row r="1411" spans="2:23" ht="5.0999999999999996" customHeight="1" x14ac:dyDescent="0.25">
      <c r="B1411" s="244"/>
      <c r="C1411" s="318"/>
      <c r="D1411" s="319"/>
      <c r="E1411" s="319"/>
      <c r="F1411" s="319"/>
      <c r="G1411" s="319"/>
      <c r="H1411" s="319"/>
      <c r="I1411" s="319"/>
      <c r="J1411" s="319"/>
      <c r="K1411" s="319"/>
      <c r="L1411" s="319"/>
      <c r="M1411" s="319"/>
      <c r="N1411" s="320"/>
    </row>
    <row r="1412" spans="2:23" ht="12.75" customHeight="1" x14ac:dyDescent="0.25">
      <c r="B1412" s="244"/>
      <c r="C1412" s="318"/>
      <c r="D1412" s="319"/>
      <c r="E1412" s="319"/>
      <c r="F1412" s="935" t="str">
        <f>Translations!$B$210</f>
        <v>Hänvisning till externa filer, i förekommande fall</v>
      </c>
      <c r="G1412" s="935"/>
      <c r="H1412" s="935"/>
      <c r="I1412" s="935"/>
      <c r="J1412" s="935"/>
      <c r="K1412" s="845"/>
      <c r="L1412" s="845"/>
      <c r="M1412" s="845"/>
      <c r="N1412" s="845"/>
    </row>
    <row r="1413" spans="2:23" ht="5.0999999999999996" customHeight="1" x14ac:dyDescent="0.25">
      <c r="B1413" s="244"/>
      <c r="C1413" s="318"/>
      <c r="D1413" s="319"/>
      <c r="E1413" s="319"/>
      <c r="F1413" s="326"/>
      <c r="G1413" s="326"/>
      <c r="H1413" s="326"/>
      <c r="I1413" s="326"/>
      <c r="J1413" s="326"/>
      <c r="K1413" s="326"/>
      <c r="L1413" s="326"/>
      <c r="M1413" s="326"/>
      <c r="N1413" s="327"/>
    </row>
    <row r="1414" spans="2:23" ht="12.75" customHeight="1" x14ac:dyDescent="0.25">
      <c r="B1414" s="244"/>
      <c r="C1414" s="318"/>
      <c r="D1414" s="322" t="s">
        <v>32</v>
      </c>
      <c r="E1414" s="925" t="str">
        <f>Translations!$B$337</f>
        <v>Finns andra relevanta interna bränsle-/materialmängder?</v>
      </c>
      <c r="F1414" s="925"/>
      <c r="G1414" s="925"/>
      <c r="H1414" s="925"/>
      <c r="I1414" s="925"/>
      <c r="J1414" s="925"/>
      <c r="K1414" s="925"/>
      <c r="L1414" s="925"/>
      <c r="M1414" s="931"/>
      <c r="N1414" s="931"/>
      <c r="T1414" s="18"/>
    </row>
    <row r="1415" spans="2:23" ht="5.0999999999999996" customHeight="1" x14ac:dyDescent="0.25">
      <c r="B1415" s="244"/>
      <c r="C1415" s="318"/>
      <c r="D1415" s="322"/>
      <c r="E1415" s="323"/>
      <c r="F1415" s="936"/>
      <c r="G1415" s="936"/>
      <c r="H1415" s="936"/>
      <c r="I1415" s="936"/>
      <c r="J1415" s="936"/>
      <c r="K1415" s="936"/>
      <c r="L1415" s="936"/>
      <c r="M1415" s="936"/>
      <c r="N1415" s="967"/>
    </row>
    <row r="1416" spans="2:23" ht="25.5" customHeight="1" thickBot="1" x14ac:dyDescent="0.3">
      <c r="B1416" s="244"/>
      <c r="C1416" s="318"/>
      <c r="D1416" s="319"/>
      <c r="E1416" s="319"/>
      <c r="F1416" s="319"/>
      <c r="G1416" s="319"/>
      <c r="H1416" s="319"/>
      <c r="I1416" s="927" t="str">
        <f>Translations!$B$254</f>
        <v>Datakälla</v>
      </c>
      <c r="J1416" s="927"/>
      <c r="K1416" s="927" t="str">
        <f>Translations!$B$255</f>
        <v>Andra datakällor 
(i förekommande fall)</v>
      </c>
      <c r="L1416" s="927"/>
      <c r="M1416" s="927" t="str">
        <f>Translations!$B$255</f>
        <v>Andra datakällor 
(i förekommande fall)</v>
      </c>
      <c r="N1416" s="927"/>
      <c r="W1416" s="245" t="s">
        <v>168</v>
      </c>
    </row>
    <row r="1417" spans="2:23" ht="12.75" customHeight="1" x14ac:dyDescent="0.25">
      <c r="B1417" s="244"/>
      <c r="C1417" s="318"/>
      <c r="D1417" s="322"/>
      <c r="E1417" s="324" t="s">
        <v>310</v>
      </c>
      <c r="F1417" s="930" t="str">
        <f>Translations!$B$342</f>
        <v>Importerade eller exporterade mängder</v>
      </c>
      <c r="G1417" s="939"/>
      <c r="H1417" s="939"/>
      <c r="I1417" s="928"/>
      <c r="J1417" s="928"/>
      <c r="K1417" s="910"/>
      <c r="L1417" s="910"/>
      <c r="M1417" s="910"/>
      <c r="N1417" s="910"/>
      <c r="W1417" s="251" t="b">
        <f>AND(M1414&lt;&gt;"",M1414=FALSE)</f>
        <v>0</v>
      </c>
    </row>
    <row r="1418" spans="2:23" ht="12.75" customHeight="1" x14ac:dyDescent="0.25">
      <c r="B1418" s="244"/>
      <c r="C1418" s="318"/>
      <c r="D1418" s="322"/>
      <c r="E1418" s="324" t="s">
        <v>311</v>
      </c>
      <c r="F1418" s="930" t="str">
        <f>Translations!$B$256</f>
        <v>Energiinnehåll</v>
      </c>
      <c r="G1418" s="939"/>
      <c r="H1418" s="939"/>
      <c r="I1418" s="928"/>
      <c r="J1418" s="928"/>
      <c r="K1418" s="910"/>
      <c r="L1418" s="910"/>
      <c r="M1418" s="910"/>
      <c r="N1418" s="910"/>
      <c r="W1418" s="271" t="b">
        <f>W1417</f>
        <v>0</v>
      </c>
    </row>
    <row r="1419" spans="2:23" ht="12.75" customHeight="1" x14ac:dyDescent="0.25">
      <c r="B1419" s="244"/>
      <c r="C1419" s="318"/>
      <c r="D1419" s="322"/>
      <c r="E1419" s="324" t="s">
        <v>312</v>
      </c>
      <c r="F1419" s="929" t="str">
        <f>Translations!$B$343</f>
        <v>Emissionsfaktor eller koldioxidinnehåll</v>
      </c>
      <c r="G1419" s="929"/>
      <c r="H1419" s="930"/>
      <c r="I1419" s="871"/>
      <c r="J1419" s="886"/>
      <c r="K1419" s="873"/>
      <c r="L1419" s="890"/>
      <c r="M1419" s="873"/>
      <c r="N1419" s="890"/>
      <c r="W1419" s="271" t="b">
        <f>W1418</f>
        <v>0</v>
      </c>
    </row>
    <row r="1420" spans="2:23" ht="12.75" customHeight="1" x14ac:dyDescent="0.25">
      <c r="B1420" s="244"/>
      <c r="C1420" s="318"/>
      <c r="D1420" s="322"/>
      <c r="E1420" s="324" t="s">
        <v>313</v>
      </c>
      <c r="F1420" s="929" t="str">
        <f>Translations!$B$344</f>
        <v>Halten av biomassa</v>
      </c>
      <c r="G1420" s="929"/>
      <c r="H1420" s="930"/>
      <c r="I1420" s="871"/>
      <c r="J1420" s="886"/>
      <c r="K1420" s="873"/>
      <c r="L1420" s="890"/>
      <c r="M1420" s="873"/>
      <c r="N1420" s="890"/>
      <c r="W1420" s="271" t="b">
        <f>W1419</f>
        <v>0</v>
      </c>
    </row>
    <row r="1421" spans="2:23" ht="5.0999999999999996" customHeight="1" x14ac:dyDescent="0.25">
      <c r="B1421" s="244"/>
      <c r="C1421" s="318"/>
      <c r="D1421" s="322"/>
      <c r="E1421" s="319"/>
      <c r="F1421" s="319"/>
      <c r="G1421" s="319"/>
      <c r="H1421" s="319"/>
      <c r="I1421" s="319"/>
      <c r="J1421" s="319"/>
      <c r="K1421" s="319"/>
      <c r="L1421" s="319"/>
      <c r="M1421" s="319"/>
      <c r="N1421" s="320"/>
      <c r="W1421" s="253"/>
    </row>
    <row r="1422" spans="2:23" ht="12.75" customHeight="1" x14ac:dyDescent="0.25">
      <c r="B1422" s="244"/>
      <c r="C1422" s="318"/>
      <c r="D1422" s="322"/>
      <c r="E1422" s="324" t="s">
        <v>314</v>
      </c>
      <c r="F1422" s="923" t="str">
        <f>Translations!$B$257</f>
        <v>Beskrivning av den metod som används</v>
      </c>
      <c r="G1422" s="923"/>
      <c r="H1422" s="923"/>
      <c r="I1422" s="923"/>
      <c r="J1422" s="923"/>
      <c r="K1422" s="923"/>
      <c r="L1422" s="923"/>
      <c r="M1422" s="923"/>
      <c r="N1422" s="924"/>
      <c r="W1422" s="253"/>
    </row>
    <row r="1423" spans="2:23" ht="5.0999999999999996" customHeight="1" x14ac:dyDescent="0.25">
      <c r="B1423" s="244"/>
      <c r="C1423" s="318"/>
      <c r="D1423" s="319"/>
      <c r="E1423" s="323"/>
      <c r="F1423" s="213"/>
      <c r="G1423" s="556"/>
      <c r="H1423" s="556"/>
      <c r="I1423" s="556"/>
      <c r="J1423" s="556"/>
      <c r="K1423" s="556"/>
      <c r="L1423" s="556"/>
      <c r="M1423" s="556"/>
      <c r="N1423" s="557"/>
      <c r="W1423" s="253"/>
    </row>
    <row r="1424" spans="2:23" ht="12.75" customHeight="1" x14ac:dyDescent="0.25">
      <c r="B1424" s="244"/>
      <c r="C1424" s="318"/>
      <c r="D1424" s="322"/>
      <c r="E1424" s="324"/>
      <c r="F1424" s="932" t="str">
        <f>IF(I1333&lt;&gt;"",HYPERLINK("#" &amp; Q1424,EUConst_MsgDescription),"")</f>
        <v/>
      </c>
      <c r="G1424" s="906"/>
      <c r="H1424" s="906"/>
      <c r="I1424" s="906"/>
      <c r="J1424" s="906"/>
      <c r="K1424" s="906"/>
      <c r="L1424" s="906"/>
      <c r="M1424" s="906"/>
      <c r="N1424" s="907"/>
      <c r="P1424" s="22" t="s">
        <v>175</v>
      </c>
      <c r="Q1424" s="371" t="str">
        <f>"#"&amp;ADDRESS(ROW($C$10),COLUMN($C$10))</f>
        <v>#$C$10</v>
      </c>
      <c r="W1424" s="253"/>
    </row>
    <row r="1425" spans="1:23" ht="5.0999999999999996" customHeight="1" x14ac:dyDescent="0.25">
      <c r="B1425" s="244"/>
      <c r="C1425" s="318"/>
      <c r="D1425" s="322"/>
      <c r="E1425" s="325"/>
      <c r="F1425" s="933"/>
      <c r="G1425" s="933"/>
      <c r="H1425" s="933"/>
      <c r="I1425" s="933"/>
      <c r="J1425" s="933"/>
      <c r="K1425" s="933"/>
      <c r="L1425" s="933"/>
      <c r="M1425" s="933"/>
      <c r="N1425" s="934"/>
      <c r="W1425" s="253"/>
    </row>
    <row r="1426" spans="1:23" s="249" customFormat="1" ht="50.1" customHeight="1" x14ac:dyDescent="0.25">
      <c r="A1426" s="254"/>
      <c r="B1426" s="12"/>
      <c r="C1426" s="318"/>
      <c r="D1426" s="325"/>
      <c r="E1426" s="325"/>
      <c r="F1426" s="891"/>
      <c r="G1426" s="892"/>
      <c r="H1426" s="892"/>
      <c r="I1426" s="892"/>
      <c r="J1426" s="892"/>
      <c r="K1426" s="892"/>
      <c r="L1426" s="892"/>
      <c r="M1426" s="892"/>
      <c r="N1426" s="893"/>
      <c r="O1426" s="36"/>
      <c r="P1426" s="254"/>
      <c r="Q1426" s="254"/>
      <c r="R1426" s="254"/>
      <c r="S1426" s="245"/>
      <c r="T1426" s="245"/>
      <c r="U1426" s="254"/>
      <c r="V1426" s="254"/>
      <c r="W1426" s="255" t="b">
        <f>W1420</f>
        <v>0</v>
      </c>
    </row>
    <row r="1427" spans="1:23" ht="5.0999999999999996" customHeight="1" x14ac:dyDescent="0.25">
      <c r="C1427" s="318"/>
      <c r="D1427" s="322"/>
      <c r="E1427" s="319"/>
      <c r="F1427" s="319"/>
      <c r="G1427" s="319"/>
      <c r="H1427" s="319"/>
      <c r="I1427" s="319"/>
      <c r="J1427" s="319"/>
      <c r="K1427" s="319"/>
      <c r="L1427" s="319"/>
      <c r="M1427" s="319"/>
      <c r="N1427" s="320"/>
      <c r="W1427" s="253"/>
    </row>
    <row r="1428" spans="1:23" ht="12.75" customHeight="1" thickBot="1" x14ac:dyDescent="0.3">
      <c r="C1428" s="318"/>
      <c r="D1428" s="322"/>
      <c r="E1428" s="324"/>
      <c r="F1428" s="935" t="str">
        <f>Translations!$B$210</f>
        <v>Hänvisning till externa filer, i förekommande fall</v>
      </c>
      <c r="G1428" s="935"/>
      <c r="H1428" s="935"/>
      <c r="I1428" s="935"/>
      <c r="J1428" s="935"/>
      <c r="K1428" s="845"/>
      <c r="L1428" s="845"/>
      <c r="M1428" s="845"/>
      <c r="N1428" s="845"/>
      <c r="W1428" s="259" t="b">
        <f>W1426</f>
        <v>0</v>
      </c>
    </row>
    <row r="1429" spans="1:23" ht="5.0999999999999996" customHeight="1" x14ac:dyDescent="0.25">
      <c r="C1429" s="318"/>
      <c r="D1429" s="322"/>
      <c r="E1429" s="319"/>
      <c r="F1429" s="319"/>
      <c r="G1429" s="319"/>
      <c r="H1429" s="319"/>
      <c r="I1429" s="319"/>
      <c r="J1429" s="319"/>
      <c r="K1429" s="319"/>
      <c r="L1429" s="319"/>
      <c r="M1429" s="319"/>
      <c r="N1429" s="320"/>
    </row>
    <row r="1430" spans="1:23" ht="12.75" customHeight="1" thickBot="1" x14ac:dyDescent="0.3">
      <c r="C1430" s="318"/>
      <c r="D1430" s="322" t="s">
        <v>33</v>
      </c>
      <c r="E1430" s="925" t="str">
        <f>Translations!$B$345</f>
        <v>Är överförd koldioxid som importerats eller exporterats relevant?</v>
      </c>
      <c r="F1430" s="925"/>
      <c r="G1430" s="925"/>
      <c r="H1430" s="925"/>
      <c r="I1430" s="925"/>
      <c r="J1430" s="925"/>
      <c r="K1430" s="925"/>
      <c r="L1430" s="925"/>
      <c r="M1430" s="931"/>
      <c r="N1430" s="931"/>
      <c r="T1430" s="18"/>
    </row>
    <row r="1431" spans="1:23" ht="5.0999999999999996" customHeight="1" thickBot="1" x14ac:dyDescent="0.3">
      <c r="C1431" s="318"/>
      <c r="D1431" s="319"/>
      <c r="E1431" s="936"/>
      <c r="F1431" s="937"/>
      <c r="G1431" s="937"/>
      <c r="H1431" s="937"/>
      <c r="I1431" s="937"/>
      <c r="J1431" s="937"/>
      <c r="K1431" s="937"/>
      <c r="L1431" s="937"/>
      <c r="M1431" s="937"/>
      <c r="N1431" s="938"/>
      <c r="W1431" s="266" t="s">
        <v>168</v>
      </c>
    </row>
    <row r="1432" spans="1:23" ht="25.5" customHeight="1" x14ac:dyDescent="0.25">
      <c r="C1432" s="318"/>
      <c r="D1432" s="319"/>
      <c r="E1432" s="319"/>
      <c r="F1432" s="871"/>
      <c r="G1432" s="872"/>
      <c r="H1432" s="872"/>
      <c r="I1432" s="872"/>
      <c r="J1432" s="872"/>
      <c r="K1432" s="872"/>
      <c r="L1432" s="872"/>
      <c r="M1432" s="872"/>
      <c r="N1432" s="886"/>
      <c r="W1432" s="251" t="b">
        <f>AND(M1430&lt;&gt;"",M1430=FALSE)</f>
        <v>0</v>
      </c>
    </row>
    <row r="1433" spans="1:23" ht="5.0999999999999996" customHeight="1" x14ac:dyDescent="0.25">
      <c r="C1433" s="318"/>
      <c r="D1433" s="319"/>
      <c r="E1433" s="319"/>
      <c r="F1433" s="319"/>
      <c r="G1433" s="319"/>
      <c r="H1433" s="319"/>
      <c r="I1433" s="319"/>
      <c r="J1433" s="319"/>
      <c r="K1433" s="319"/>
      <c r="L1433" s="319"/>
      <c r="M1433" s="319"/>
      <c r="N1433" s="320"/>
      <c r="W1433" s="253"/>
    </row>
    <row r="1434" spans="1:23" ht="12.75" customHeight="1" thickBot="1" x14ac:dyDescent="0.3">
      <c r="C1434" s="318"/>
      <c r="D1434" s="319"/>
      <c r="E1434" s="319"/>
      <c r="F1434" s="935" t="str">
        <f>Translations!$B$210</f>
        <v>Hänvisning till externa filer, i förekommande fall</v>
      </c>
      <c r="G1434" s="935"/>
      <c r="H1434" s="935"/>
      <c r="I1434" s="935"/>
      <c r="J1434" s="935"/>
      <c r="K1434" s="845"/>
      <c r="L1434" s="845"/>
      <c r="M1434" s="845"/>
      <c r="N1434" s="845"/>
      <c r="W1434" s="273" t="b">
        <f>W1432</f>
        <v>0</v>
      </c>
    </row>
    <row r="1435" spans="1:23" ht="5.0999999999999996" customHeight="1" x14ac:dyDescent="0.25">
      <c r="C1435" s="318"/>
      <c r="D1435" s="322"/>
      <c r="E1435" s="319"/>
      <c r="F1435" s="319"/>
      <c r="G1435" s="319"/>
      <c r="H1435" s="319"/>
      <c r="I1435" s="319"/>
      <c r="J1435" s="319"/>
      <c r="K1435" s="319"/>
      <c r="L1435" s="319"/>
      <c r="M1435" s="319"/>
      <c r="N1435" s="320"/>
    </row>
    <row r="1436" spans="1:23" ht="5.0999999999999996" customHeight="1" x14ac:dyDescent="0.25">
      <c r="C1436" s="315"/>
      <c r="D1436" s="328"/>
      <c r="E1436" s="316"/>
      <c r="F1436" s="316"/>
      <c r="G1436" s="316"/>
      <c r="H1436" s="316"/>
      <c r="I1436" s="316"/>
      <c r="J1436" s="316"/>
      <c r="K1436" s="316"/>
      <c r="L1436" s="316"/>
      <c r="M1436" s="316"/>
      <c r="N1436" s="317"/>
    </row>
    <row r="1437" spans="1:23" ht="12.75" customHeight="1" x14ac:dyDescent="0.25">
      <c r="C1437" s="318"/>
      <c r="D1437" s="321" t="s">
        <v>30</v>
      </c>
      <c r="E1437" s="962" t="str">
        <f>Translations!$B$831</f>
        <v>Energitillförsel till denna delanläggning och relevant emissionsfaktor</v>
      </c>
      <c r="F1437" s="962"/>
      <c r="G1437" s="962"/>
      <c r="H1437" s="962"/>
      <c r="I1437" s="962"/>
      <c r="J1437" s="962"/>
      <c r="K1437" s="962"/>
      <c r="L1437" s="962"/>
      <c r="M1437" s="962"/>
      <c r="N1437" s="963"/>
    </row>
    <row r="1438" spans="1:23" ht="5.0999999999999996" customHeight="1" x14ac:dyDescent="0.25">
      <c r="C1438" s="318"/>
      <c r="D1438" s="319"/>
      <c r="E1438" s="964"/>
      <c r="F1438" s="965"/>
      <c r="G1438" s="965"/>
      <c r="H1438" s="965"/>
      <c r="I1438" s="965"/>
      <c r="J1438" s="965"/>
      <c r="K1438" s="965"/>
      <c r="L1438" s="965"/>
      <c r="M1438" s="965"/>
      <c r="N1438" s="966"/>
    </row>
    <row r="1439" spans="1:23" ht="12.75" customHeight="1" x14ac:dyDescent="0.25">
      <c r="C1439" s="318"/>
      <c r="D1439" s="322" t="s">
        <v>31</v>
      </c>
      <c r="E1439" s="925" t="str">
        <f>Translations!$B$249</f>
        <v>Information om tillämpad metod</v>
      </c>
      <c r="F1439" s="925"/>
      <c r="G1439" s="925"/>
      <c r="H1439" s="925"/>
      <c r="I1439" s="925"/>
      <c r="J1439" s="925"/>
      <c r="K1439" s="925"/>
      <c r="L1439" s="925"/>
      <c r="M1439" s="925"/>
      <c r="N1439" s="926"/>
    </row>
    <row r="1440" spans="1:23" ht="25.5" customHeight="1" x14ac:dyDescent="0.25">
      <c r="B1440" s="244"/>
      <c r="C1440" s="318"/>
      <c r="D1440" s="319"/>
      <c r="E1440" s="319"/>
      <c r="F1440" s="336"/>
      <c r="G1440" s="319"/>
      <c r="H1440" s="319"/>
      <c r="I1440" s="927" t="str">
        <f>Translations!$B$254</f>
        <v>Datakälla</v>
      </c>
      <c r="J1440" s="927"/>
      <c r="K1440" s="927" t="str">
        <f>Translations!$B$255</f>
        <v>Andra datakällor 
(i förekommande fall)</v>
      </c>
      <c r="L1440" s="927"/>
      <c r="M1440" s="927" t="str">
        <f>Translations!$B$255</f>
        <v>Andra datakällor 
(i förekommande fall)</v>
      </c>
      <c r="N1440" s="927"/>
    </row>
    <row r="1441" spans="2:23" ht="12.75" customHeight="1" x14ac:dyDescent="0.25">
      <c r="B1441" s="244"/>
      <c r="C1441" s="318"/>
      <c r="D1441" s="322"/>
      <c r="E1441" s="324" t="s">
        <v>310</v>
      </c>
      <c r="F1441" s="929" t="str">
        <f>Translations!$B$833</f>
        <v>Insatsbränsle och insatsmaterial</v>
      </c>
      <c r="G1441" s="929"/>
      <c r="H1441" s="930"/>
      <c r="I1441" s="871"/>
      <c r="J1441" s="872"/>
      <c r="K1441" s="873"/>
      <c r="L1441" s="874"/>
      <c r="M1441" s="873"/>
      <c r="N1441" s="890"/>
    </row>
    <row r="1442" spans="2:23" ht="12.75" customHeight="1" x14ac:dyDescent="0.25">
      <c r="B1442" s="244"/>
      <c r="C1442" s="318"/>
      <c r="D1442" s="322"/>
      <c r="E1442" s="324" t="s">
        <v>311</v>
      </c>
      <c r="F1442" s="929" t="str">
        <f>Translations!$B$826</f>
        <v>Tillförd el för värmeproduktion</v>
      </c>
      <c r="G1442" s="929"/>
      <c r="H1442" s="930"/>
      <c r="I1442" s="928"/>
      <c r="J1442" s="928"/>
      <c r="K1442" s="910"/>
      <c r="L1442" s="910"/>
      <c r="M1442" s="910"/>
      <c r="N1442" s="910"/>
    </row>
    <row r="1443" spans="2:23" ht="12.75" customHeight="1" x14ac:dyDescent="0.25">
      <c r="B1443" s="244"/>
      <c r="C1443" s="318"/>
      <c r="D1443" s="322"/>
      <c r="E1443" s="324" t="s">
        <v>312</v>
      </c>
      <c r="F1443" s="929" t="str">
        <f>Translations!$B$353</f>
        <v>Viktad emissionsfaktor</v>
      </c>
      <c r="G1443" s="929"/>
      <c r="H1443" s="930"/>
      <c r="I1443" s="871"/>
      <c r="J1443" s="872"/>
      <c r="K1443" s="873"/>
      <c r="L1443" s="874"/>
      <c r="M1443" s="873"/>
      <c r="N1443" s="890"/>
    </row>
    <row r="1444" spans="2:23" ht="5.0999999999999996" customHeight="1" x14ac:dyDescent="0.25">
      <c r="B1444" s="244"/>
      <c r="C1444" s="318"/>
      <c r="D1444" s="322"/>
      <c r="E1444" s="319"/>
      <c r="F1444" s="319"/>
      <c r="G1444" s="319"/>
      <c r="H1444" s="319"/>
      <c r="I1444" s="319"/>
      <c r="J1444" s="319"/>
      <c r="K1444" s="319"/>
      <c r="L1444" s="319"/>
      <c r="M1444" s="319"/>
      <c r="N1444" s="320"/>
    </row>
    <row r="1445" spans="2:23" ht="12.75" customHeight="1" x14ac:dyDescent="0.25">
      <c r="B1445" s="244"/>
      <c r="C1445" s="318"/>
      <c r="D1445" s="322"/>
      <c r="E1445" s="324" t="s">
        <v>313</v>
      </c>
      <c r="F1445" s="923" t="str">
        <f>Translations!$B$257</f>
        <v>Beskrivning av den metod som används</v>
      </c>
      <c r="G1445" s="923"/>
      <c r="H1445" s="923"/>
      <c r="I1445" s="923"/>
      <c r="J1445" s="923"/>
      <c r="K1445" s="923"/>
      <c r="L1445" s="923"/>
      <c r="M1445" s="923"/>
      <c r="N1445" s="924"/>
    </row>
    <row r="1446" spans="2:23" ht="5.0999999999999996" customHeight="1" x14ac:dyDescent="0.25">
      <c r="B1446" s="244"/>
      <c r="C1446" s="318"/>
      <c r="D1446" s="319"/>
      <c r="E1446" s="323"/>
      <c r="F1446" s="333"/>
      <c r="G1446" s="334"/>
      <c r="H1446" s="334"/>
      <c r="I1446" s="334"/>
      <c r="J1446" s="334"/>
      <c r="K1446" s="334"/>
      <c r="L1446" s="334"/>
      <c r="M1446" s="334"/>
      <c r="N1446" s="335"/>
    </row>
    <row r="1447" spans="2:23" ht="12.75" customHeight="1" x14ac:dyDescent="0.25">
      <c r="B1447" s="244"/>
      <c r="C1447" s="318"/>
      <c r="D1447" s="322"/>
      <c r="E1447" s="324"/>
      <c r="F1447" s="932" t="str">
        <f>IF(I1333&lt;&gt;"",HYPERLINK("#" &amp; Q1447,EUConst_MsgDescription),"")</f>
        <v/>
      </c>
      <c r="G1447" s="906"/>
      <c r="H1447" s="906"/>
      <c r="I1447" s="906"/>
      <c r="J1447" s="906"/>
      <c r="K1447" s="906"/>
      <c r="L1447" s="906"/>
      <c r="M1447" s="906"/>
      <c r="N1447" s="907"/>
      <c r="P1447" s="22" t="s">
        <v>175</v>
      </c>
      <c r="Q1447" s="371" t="str">
        <f>"#"&amp;ADDRESS(ROW($C$10),COLUMN($C$10))</f>
        <v>#$C$10</v>
      </c>
    </row>
    <row r="1448" spans="2:23" ht="5.0999999999999996" customHeight="1" x14ac:dyDescent="0.25">
      <c r="B1448" s="244"/>
      <c r="C1448" s="318"/>
      <c r="D1448" s="322"/>
      <c r="E1448" s="325"/>
      <c r="F1448" s="933"/>
      <c r="G1448" s="933"/>
      <c r="H1448" s="933"/>
      <c r="I1448" s="933"/>
      <c r="J1448" s="933"/>
      <c r="K1448" s="933"/>
      <c r="L1448" s="933"/>
      <c r="M1448" s="933"/>
      <c r="N1448" s="934"/>
    </row>
    <row r="1449" spans="2:23" ht="50.1" customHeight="1" x14ac:dyDescent="0.25">
      <c r="B1449" s="244"/>
      <c r="C1449" s="318"/>
      <c r="D1449" s="325"/>
      <c r="E1449" s="325"/>
      <c r="F1449" s="891"/>
      <c r="G1449" s="892"/>
      <c r="H1449" s="892"/>
      <c r="I1449" s="892"/>
      <c r="J1449" s="892"/>
      <c r="K1449" s="892"/>
      <c r="L1449" s="892"/>
      <c r="M1449" s="892"/>
      <c r="N1449" s="893"/>
    </row>
    <row r="1450" spans="2:23" ht="5.0999999999999996" customHeight="1" thickBot="1" x14ac:dyDescent="0.3">
      <c r="B1450" s="244"/>
      <c r="C1450" s="318"/>
      <c r="D1450" s="322"/>
      <c r="E1450" s="319"/>
      <c r="F1450" s="319"/>
      <c r="G1450" s="319"/>
      <c r="H1450" s="319"/>
      <c r="I1450" s="319"/>
      <c r="J1450" s="319"/>
      <c r="K1450" s="319"/>
      <c r="L1450" s="319"/>
      <c r="M1450" s="319"/>
      <c r="N1450" s="320"/>
    </row>
    <row r="1451" spans="2:23" ht="12.75" customHeight="1" x14ac:dyDescent="0.25">
      <c r="B1451" s="244"/>
      <c r="C1451" s="318"/>
      <c r="D1451" s="322"/>
      <c r="E1451" s="324"/>
      <c r="F1451" s="935" t="str">
        <f>Translations!$B$210</f>
        <v>Hänvisning till externa filer, i förekommande fall</v>
      </c>
      <c r="G1451" s="935"/>
      <c r="H1451" s="935"/>
      <c r="I1451" s="935"/>
      <c r="J1451" s="935"/>
      <c r="K1451" s="845"/>
      <c r="L1451" s="845"/>
      <c r="M1451" s="845"/>
      <c r="N1451" s="845"/>
      <c r="W1451" s="266" t="s">
        <v>168</v>
      </c>
    </row>
    <row r="1452" spans="2:23" ht="5.0999999999999996" customHeight="1" x14ac:dyDescent="0.25">
      <c r="B1452" s="244"/>
      <c r="C1452" s="318"/>
      <c r="D1452" s="322"/>
      <c r="E1452" s="319"/>
      <c r="F1452" s="319"/>
      <c r="G1452" s="319"/>
      <c r="H1452" s="319"/>
      <c r="I1452" s="319"/>
      <c r="J1452" s="319"/>
      <c r="K1452" s="319"/>
      <c r="L1452" s="319"/>
      <c r="M1452" s="319"/>
      <c r="N1452" s="320"/>
      <c r="W1452" s="253"/>
    </row>
    <row r="1453" spans="2:23" ht="12.75" customHeight="1" x14ac:dyDescent="0.25">
      <c r="B1453" s="244"/>
      <c r="C1453" s="318"/>
      <c r="D1453" s="322" t="s">
        <v>32</v>
      </c>
      <c r="E1453" s="951" t="str">
        <f>Translations!$B$258</f>
        <v>Har den hierarkiska ordningen följts?</v>
      </c>
      <c r="F1453" s="951"/>
      <c r="G1453" s="951"/>
      <c r="H1453" s="952"/>
      <c r="I1453" s="260"/>
      <c r="J1453" s="330" t="str">
        <f>Translations!$B$259</f>
        <v>Om inte, varför?</v>
      </c>
      <c r="K1453" s="871"/>
      <c r="L1453" s="872"/>
      <c r="M1453" s="872"/>
      <c r="N1453" s="886"/>
      <c r="W1453" s="258" t="b">
        <f>AND(I1453&lt;&gt;"",I1453=TRUE)</f>
        <v>0</v>
      </c>
    </row>
    <row r="1454" spans="2:23" ht="5.0999999999999996" customHeight="1" x14ac:dyDescent="0.25">
      <c r="B1454" s="244"/>
      <c r="C1454" s="318"/>
      <c r="D1454" s="319"/>
      <c r="E1454" s="552"/>
      <c r="F1454" s="552"/>
      <c r="G1454" s="552"/>
      <c r="H1454" s="552"/>
      <c r="I1454" s="552"/>
      <c r="J1454" s="552"/>
      <c r="K1454" s="552"/>
      <c r="L1454" s="552"/>
      <c r="M1454" s="552"/>
      <c r="N1454" s="553"/>
      <c r="V1454" s="254"/>
      <c r="W1454" s="253"/>
    </row>
    <row r="1455" spans="2:23" ht="12.75" customHeight="1" x14ac:dyDescent="0.25">
      <c r="B1455" s="244"/>
      <c r="C1455" s="318"/>
      <c r="D1455" s="331"/>
      <c r="E1455" s="331"/>
      <c r="F1455" s="923" t="str">
        <f>Translations!$B$264</f>
        <v>Ytterligare uppgifter om eventuella avvikelser från hierarkin</v>
      </c>
      <c r="G1455" s="923"/>
      <c r="H1455" s="923"/>
      <c r="I1455" s="923"/>
      <c r="J1455" s="923"/>
      <c r="K1455" s="923"/>
      <c r="L1455" s="923"/>
      <c r="M1455" s="923"/>
      <c r="N1455" s="924"/>
      <c r="V1455" s="254"/>
      <c r="W1455" s="253"/>
    </row>
    <row r="1456" spans="2:23" ht="25.5" customHeight="1" thickBot="1" x14ac:dyDescent="0.3">
      <c r="B1456" s="244"/>
      <c r="C1456" s="318"/>
      <c r="D1456" s="331"/>
      <c r="E1456" s="331"/>
      <c r="F1456" s="891"/>
      <c r="G1456" s="892"/>
      <c r="H1456" s="892"/>
      <c r="I1456" s="892"/>
      <c r="J1456" s="892"/>
      <c r="K1456" s="892"/>
      <c r="L1456" s="892"/>
      <c r="M1456" s="892"/>
      <c r="N1456" s="893"/>
      <c r="V1456" s="254"/>
      <c r="W1456" s="268" t="b">
        <f>W1453</f>
        <v>0</v>
      </c>
    </row>
    <row r="1457" spans="2:23" ht="5.0999999999999996" customHeight="1" x14ac:dyDescent="0.25">
      <c r="B1457" s="244"/>
      <c r="C1457" s="318"/>
      <c r="D1457" s="322"/>
      <c r="E1457" s="319"/>
      <c r="F1457" s="319"/>
      <c r="G1457" s="319"/>
      <c r="H1457" s="319"/>
      <c r="I1457" s="319"/>
      <c r="J1457" s="319"/>
      <c r="K1457" s="319"/>
      <c r="L1457" s="319"/>
      <c r="M1457" s="319"/>
      <c r="N1457" s="320"/>
      <c r="W1457" s="254"/>
    </row>
    <row r="1458" spans="2:23" ht="5.0999999999999996" customHeight="1" x14ac:dyDescent="0.25">
      <c r="B1458" s="244"/>
      <c r="C1458" s="315"/>
      <c r="D1458" s="328"/>
      <c r="E1458" s="316"/>
      <c r="F1458" s="316"/>
      <c r="G1458" s="316"/>
      <c r="H1458" s="316"/>
      <c r="I1458" s="316"/>
      <c r="J1458" s="316"/>
      <c r="K1458" s="316"/>
      <c r="L1458" s="316"/>
      <c r="M1458" s="316"/>
      <c r="N1458" s="317"/>
    </row>
    <row r="1459" spans="2:23" ht="12.75" customHeight="1" x14ac:dyDescent="0.25">
      <c r="B1459" s="244"/>
      <c r="C1459" s="318"/>
      <c r="D1459" s="321" t="s">
        <v>330</v>
      </c>
      <c r="E1459" s="962" t="str">
        <f>Translations!$B$354</f>
        <v>Import till och export från delanläggningen av mätbar värme</v>
      </c>
      <c r="F1459" s="962"/>
      <c r="G1459" s="962"/>
      <c r="H1459" s="962"/>
      <c r="I1459" s="962"/>
      <c r="J1459" s="962"/>
      <c r="K1459" s="962"/>
      <c r="L1459" s="962"/>
      <c r="M1459" s="962"/>
      <c r="N1459" s="963"/>
      <c r="S1459" s="254"/>
      <c r="T1459" s="254"/>
    </row>
    <row r="1460" spans="2:23" ht="12.75" customHeight="1" x14ac:dyDescent="0.25">
      <c r="B1460" s="244"/>
      <c r="C1460" s="318"/>
      <c r="D1460" s="322" t="s">
        <v>31</v>
      </c>
      <c r="E1460" s="925" t="str">
        <f>Translations!$B$357</f>
        <v>Är mätbara värmeflöden relevanta för delanläggningen?</v>
      </c>
      <c r="F1460" s="925"/>
      <c r="G1460" s="925"/>
      <c r="H1460" s="925"/>
      <c r="I1460" s="925"/>
      <c r="J1460" s="925"/>
      <c r="K1460" s="925"/>
      <c r="L1460" s="925"/>
      <c r="M1460" s="931"/>
      <c r="N1460" s="931"/>
    </row>
    <row r="1461" spans="2:23" ht="12.75" customHeight="1" x14ac:dyDescent="0.25">
      <c r="B1461" s="244"/>
      <c r="C1461" s="318"/>
      <c r="D1461" s="322"/>
      <c r="E1461" s="319"/>
      <c r="F1461" s="319"/>
      <c r="G1461" s="319"/>
      <c r="H1461" s="319"/>
      <c r="I1461" s="319"/>
      <c r="J1461" s="866" t="str">
        <f>IF(I1333="","",IF(AND(M1460&lt;&gt;"",M1460=FALSE),HYPERLINK(Q1461,EUconst_MsgGoOn),""))</f>
        <v/>
      </c>
      <c r="K1461" s="867"/>
      <c r="L1461" s="867"/>
      <c r="M1461" s="867"/>
      <c r="N1461" s="868"/>
      <c r="P1461" s="22" t="s">
        <v>175</v>
      </c>
      <c r="Q1461" s="371" t="str">
        <f>"#"&amp;ADDRESS(ROW(D1501),COLUMN(D1501))</f>
        <v>#$D$1501</v>
      </c>
    </row>
    <row r="1462" spans="2:23" ht="5.0999999999999996" customHeight="1" x14ac:dyDescent="0.25">
      <c r="B1462" s="244"/>
      <c r="C1462" s="318"/>
      <c r="D1462" s="322"/>
      <c r="E1462" s="322"/>
      <c r="F1462" s="322"/>
      <c r="G1462" s="322"/>
      <c r="H1462" s="322"/>
      <c r="I1462" s="322"/>
      <c r="J1462" s="322"/>
      <c r="K1462" s="322"/>
      <c r="L1462" s="322"/>
      <c r="M1462" s="322"/>
      <c r="N1462" s="329"/>
      <c r="P1462" s="22"/>
    </row>
    <row r="1463" spans="2:23" ht="12.75" customHeight="1" x14ac:dyDescent="0.25">
      <c r="B1463" s="244"/>
      <c r="C1463" s="318"/>
      <c r="D1463" s="322" t="s">
        <v>32</v>
      </c>
      <c r="E1463" s="925" t="str">
        <f>Translations!$B$249</f>
        <v>Information om tillämpad metod</v>
      </c>
      <c r="F1463" s="925"/>
      <c r="G1463" s="925"/>
      <c r="H1463" s="925"/>
      <c r="I1463" s="925"/>
      <c r="J1463" s="925"/>
      <c r="K1463" s="925"/>
      <c r="L1463" s="925"/>
      <c r="M1463" s="925"/>
      <c r="N1463" s="926"/>
    </row>
    <row r="1464" spans="2:23" ht="25.5" customHeight="1" thickBot="1" x14ac:dyDescent="0.3">
      <c r="B1464" s="244"/>
      <c r="C1464" s="318"/>
      <c r="D1464" s="319"/>
      <c r="E1464" s="319"/>
      <c r="F1464" s="319"/>
      <c r="G1464" s="319"/>
      <c r="H1464" s="319"/>
      <c r="I1464" s="927" t="str">
        <f>Translations!$B$254</f>
        <v>Datakälla</v>
      </c>
      <c r="J1464" s="927"/>
      <c r="K1464" s="927" t="str">
        <f>Translations!$B$255</f>
        <v>Andra datakällor 
(i förekommande fall)</v>
      </c>
      <c r="L1464" s="927"/>
      <c r="M1464" s="927" t="str">
        <f>Translations!$B$255</f>
        <v>Andra datakällor 
(i förekommande fall)</v>
      </c>
      <c r="N1464" s="927"/>
      <c r="W1464" s="245" t="s">
        <v>168</v>
      </c>
    </row>
    <row r="1465" spans="2:23" ht="12.75" customHeight="1" x14ac:dyDescent="0.25">
      <c r="B1465" s="244"/>
      <c r="C1465" s="318"/>
      <c r="D1465" s="322"/>
      <c r="E1465" s="324" t="s">
        <v>310</v>
      </c>
      <c r="F1465" s="912" t="str">
        <f>Translations!$B$359</f>
        <v>Importerad mätbar värme</v>
      </c>
      <c r="G1465" s="912"/>
      <c r="H1465" s="913"/>
      <c r="I1465" s="903"/>
      <c r="J1465" s="904"/>
      <c r="K1465" s="898"/>
      <c r="L1465" s="902"/>
      <c r="M1465" s="898"/>
      <c r="N1465" s="899"/>
      <c r="W1465" s="251" t="b">
        <f>AND(M1460&lt;&gt;"",M1460=FALSE)</f>
        <v>0</v>
      </c>
    </row>
    <row r="1466" spans="2:23" ht="12.75" customHeight="1" x14ac:dyDescent="0.25">
      <c r="B1466" s="244"/>
      <c r="C1466" s="318"/>
      <c r="D1466" s="322"/>
      <c r="E1466" s="324" t="s">
        <v>311</v>
      </c>
      <c r="F1466" s="914" t="str">
        <f>Translations!$B$360</f>
        <v>Mätbar värme från massa</v>
      </c>
      <c r="G1466" s="914"/>
      <c r="H1466" s="915"/>
      <c r="I1466" s="916"/>
      <c r="J1466" s="917"/>
      <c r="K1466" s="918"/>
      <c r="L1466" s="919"/>
      <c r="M1466" s="918"/>
      <c r="N1466" s="920"/>
      <c r="W1466" s="252" t="b">
        <f>W1465</f>
        <v>0</v>
      </c>
    </row>
    <row r="1467" spans="2:23" ht="12.75" customHeight="1" x14ac:dyDescent="0.25">
      <c r="B1467" s="244"/>
      <c r="C1467" s="318"/>
      <c r="D1467" s="322"/>
      <c r="E1467" s="324" t="s">
        <v>312</v>
      </c>
      <c r="F1467" s="914" t="str">
        <f>Translations!$B$361</f>
        <v>Mätbar värme från salpetersyra</v>
      </c>
      <c r="G1467" s="914"/>
      <c r="H1467" s="915"/>
      <c r="I1467" s="916"/>
      <c r="J1467" s="917"/>
      <c r="K1467" s="918"/>
      <c r="L1467" s="919"/>
      <c r="M1467" s="918"/>
      <c r="N1467" s="920"/>
      <c r="W1467" s="252" t="b">
        <f>W1466</f>
        <v>0</v>
      </c>
    </row>
    <row r="1468" spans="2:23" ht="12.75" customHeight="1" x14ac:dyDescent="0.25">
      <c r="B1468" s="244"/>
      <c r="C1468" s="318"/>
      <c r="D1468" s="322"/>
      <c r="E1468" s="324" t="s">
        <v>313</v>
      </c>
      <c r="F1468" s="921" t="str">
        <f>Translations!$B$362</f>
        <v>Exporterad mätbar värme</v>
      </c>
      <c r="G1468" s="921"/>
      <c r="H1468" s="922"/>
      <c r="I1468" s="879"/>
      <c r="J1468" s="880"/>
      <c r="K1468" s="881"/>
      <c r="L1468" s="882"/>
      <c r="M1468" s="881"/>
      <c r="N1468" s="883"/>
      <c r="W1468" s="252" t="b">
        <f>W1467</f>
        <v>0</v>
      </c>
    </row>
    <row r="1469" spans="2:23" ht="12.75" customHeight="1" x14ac:dyDescent="0.25">
      <c r="B1469" s="244"/>
      <c r="C1469" s="318"/>
      <c r="D1469" s="322"/>
      <c r="E1469" s="324" t="s">
        <v>314</v>
      </c>
      <c r="F1469" s="929" t="str">
        <f>Translations!$B$274</f>
        <v>Mätbara nettovärmeflöden</v>
      </c>
      <c r="G1469" s="929"/>
      <c r="H1469" s="930"/>
      <c r="I1469" s="871"/>
      <c r="J1469" s="872"/>
      <c r="K1469" s="873"/>
      <c r="L1469" s="874"/>
      <c r="M1469" s="873"/>
      <c r="N1469" s="890"/>
      <c r="W1469" s="252" t="b">
        <f>W1468</f>
        <v>0</v>
      </c>
    </row>
    <row r="1470" spans="2:23" ht="5.0999999999999996" customHeight="1" x14ac:dyDescent="0.25">
      <c r="B1470" s="244"/>
      <c r="C1470" s="318"/>
      <c r="D1470" s="322"/>
      <c r="E1470" s="319"/>
      <c r="F1470" s="319"/>
      <c r="G1470" s="319"/>
      <c r="H1470" s="319"/>
      <c r="I1470" s="319"/>
      <c r="J1470" s="319"/>
      <c r="K1470" s="319"/>
      <c r="L1470" s="319"/>
      <c r="M1470" s="319"/>
      <c r="N1470" s="320"/>
      <c r="W1470" s="253"/>
    </row>
    <row r="1471" spans="2:23" ht="12.75" customHeight="1" x14ac:dyDescent="0.25">
      <c r="B1471" s="244"/>
      <c r="C1471" s="318"/>
      <c r="D1471" s="322"/>
      <c r="E1471" s="324" t="s">
        <v>314</v>
      </c>
      <c r="F1471" s="923" t="str">
        <f>Translations!$B$257</f>
        <v>Beskrivning av den metod som används</v>
      </c>
      <c r="G1471" s="923"/>
      <c r="H1471" s="923"/>
      <c r="I1471" s="923"/>
      <c r="J1471" s="923"/>
      <c r="K1471" s="923"/>
      <c r="L1471" s="923"/>
      <c r="M1471" s="923"/>
      <c r="N1471" s="924"/>
      <c r="W1471" s="253"/>
    </row>
    <row r="1472" spans="2:23" ht="5.0999999999999996" customHeight="1" x14ac:dyDescent="0.25">
      <c r="B1472" s="244"/>
      <c r="C1472" s="318"/>
      <c r="D1472" s="319"/>
      <c r="E1472" s="323"/>
      <c r="F1472" s="213"/>
      <c r="G1472" s="556"/>
      <c r="H1472" s="556"/>
      <c r="I1472" s="556"/>
      <c r="J1472" s="556"/>
      <c r="K1472" s="556"/>
      <c r="L1472" s="556"/>
      <c r="M1472" s="556"/>
      <c r="N1472" s="557"/>
      <c r="W1472" s="253"/>
    </row>
    <row r="1473" spans="1:23" ht="12.75" customHeight="1" x14ac:dyDescent="0.25">
      <c r="B1473" s="244"/>
      <c r="C1473" s="318"/>
      <c r="D1473" s="322"/>
      <c r="E1473" s="324"/>
      <c r="F1473" s="932" t="str">
        <f>IF(I1333&lt;&gt;"",HYPERLINK("#" &amp; Q1473,EUConst_MsgDescription),"")</f>
        <v/>
      </c>
      <c r="G1473" s="906"/>
      <c r="H1473" s="906"/>
      <c r="I1473" s="906"/>
      <c r="J1473" s="906"/>
      <c r="K1473" s="906"/>
      <c r="L1473" s="906"/>
      <c r="M1473" s="906"/>
      <c r="N1473" s="907"/>
      <c r="P1473" s="22" t="s">
        <v>175</v>
      </c>
      <c r="Q1473" s="371" t="str">
        <f>"#"&amp;ADDRESS(ROW($C$10),COLUMN($C$10))</f>
        <v>#$C$10</v>
      </c>
      <c r="W1473" s="253"/>
    </row>
    <row r="1474" spans="1:23" ht="5.0999999999999996" customHeight="1" x14ac:dyDescent="0.25">
      <c r="C1474" s="318"/>
      <c r="D1474" s="322"/>
      <c r="E1474" s="325"/>
      <c r="F1474" s="933"/>
      <c r="G1474" s="933"/>
      <c r="H1474" s="933"/>
      <c r="I1474" s="933"/>
      <c r="J1474" s="933"/>
      <c r="K1474" s="933"/>
      <c r="L1474" s="933"/>
      <c r="M1474" s="933"/>
      <c r="N1474" s="934"/>
      <c r="W1474" s="253"/>
    </row>
    <row r="1475" spans="1:23" s="249" customFormat="1" ht="50.1" customHeight="1" x14ac:dyDescent="0.25">
      <c r="A1475" s="254"/>
      <c r="B1475" s="12"/>
      <c r="C1475" s="318"/>
      <c r="D1475" s="325"/>
      <c r="E1475" s="325"/>
      <c r="F1475" s="891"/>
      <c r="G1475" s="892"/>
      <c r="H1475" s="892"/>
      <c r="I1475" s="892"/>
      <c r="J1475" s="892"/>
      <c r="K1475" s="892"/>
      <c r="L1475" s="892"/>
      <c r="M1475" s="892"/>
      <c r="N1475" s="893"/>
      <c r="O1475" s="36"/>
      <c r="P1475" s="254"/>
      <c r="Q1475" s="254"/>
      <c r="R1475" s="254"/>
      <c r="S1475" s="245"/>
      <c r="T1475" s="245"/>
      <c r="U1475" s="254"/>
      <c r="V1475" s="254"/>
      <c r="W1475" s="255" t="b">
        <f>W1469</f>
        <v>0</v>
      </c>
    </row>
    <row r="1476" spans="1:23" ht="5.0999999999999996" customHeight="1" x14ac:dyDescent="0.25">
      <c r="C1476" s="318"/>
      <c r="D1476" s="322"/>
      <c r="E1476" s="319"/>
      <c r="F1476" s="319"/>
      <c r="G1476" s="319"/>
      <c r="H1476" s="319"/>
      <c r="I1476" s="319"/>
      <c r="J1476" s="319"/>
      <c r="K1476" s="319"/>
      <c r="L1476" s="319"/>
      <c r="M1476" s="319"/>
      <c r="N1476" s="320"/>
      <c r="W1476" s="253"/>
    </row>
    <row r="1477" spans="1:23" ht="12.75" customHeight="1" x14ac:dyDescent="0.25">
      <c r="C1477" s="318"/>
      <c r="D1477" s="322"/>
      <c r="E1477" s="324"/>
      <c r="F1477" s="935" t="str">
        <f>Translations!$B$210</f>
        <v>Hänvisning till externa filer, i förekommande fall</v>
      </c>
      <c r="G1477" s="935"/>
      <c r="H1477" s="935"/>
      <c r="I1477" s="935"/>
      <c r="J1477" s="935"/>
      <c r="K1477" s="845"/>
      <c r="L1477" s="845"/>
      <c r="M1477" s="845"/>
      <c r="N1477" s="845"/>
      <c r="W1477" s="255" t="b">
        <f>W1475</f>
        <v>0</v>
      </c>
    </row>
    <row r="1478" spans="1:23" ht="5.0999999999999996" customHeight="1" x14ac:dyDescent="0.25">
      <c r="C1478" s="318"/>
      <c r="D1478" s="322"/>
      <c r="E1478" s="319"/>
      <c r="F1478" s="319"/>
      <c r="G1478" s="319"/>
      <c r="H1478" s="319"/>
      <c r="I1478" s="319"/>
      <c r="J1478" s="319"/>
      <c r="K1478" s="319"/>
      <c r="L1478" s="319"/>
      <c r="M1478" s="319"/>
      <c r="N1478" s="320"/>
      <c r="V1478" s="254"/>
      <c r="W1478" s="253"/>
    </row>
    <row r="1479" spans="1:23" ht="12.75" customHeight="1" x14ac:dyDescent="0.25">
      <c r="C1479" s="318"/>
      <c r="D1479" s="322" t="s">
        <v>33</v>
      </c>
      <c r="E1479" s="951" t="str">
        <f>Translations!$B$258</f>
        <v>Har den hierarkiska ordningen följts?</v>
      </c>
      <c r="F1479" s="951"/>
      <c r="G1479" s="951"/>
      <c r="H1479" s="952"/>
      <c r="I1479" s="260"/>
      <c r="J1479" s="330" t="str">
        <f>Translations!$B$259</f>
        <v>Om inte, varför?</v>
      </c>
      <c r="K1479" s="871"/>
      <c r="L1479" s="872"/>
      <c r="M1479" s="872"/>
      <c r="N1479" s="886"/>
      <c r="V1479" s="257" t="b">
        <f>W1477</f>
        <v>0</v>
      </c>
      <c r="W1479" s="258" t="b">
        <f>OR(W1475,AND(I1479&lt;&gt;"",I1479=TRUE))</f>
        <v>0</v>
      </c>
    </row>
    <row r="1480" spans="1:23" ht="5.0999999999999996" customHeight="1" x14ac:dyDescent="0.25">
      <c r="C1480" s="318"/>
      <c r="D1480" s="319"/>
      <c r="E1480" s="552"/>
      <c r="F1480" s="552"/>
      <c r="G1480" s="552"/>
      <c r="H1480" s="552"/>
      <c r="I1480" s="552"/>
      <c r="J1480" s="552"/>
      <c r="K1480" s="552"/>
      <c r="L1480" s="552"/>
      <c r="M1480" s="552"/>
      <c r="N1480" s="553"/>
      <c r="V1480" s="254"/>
      <c r="W1480" s="253"/>
    </row>
    <row r="1481" spans="1:23" ht="12.75" customHeight="1" x14ac:dyDescent="0.25">
      <c r="C1481" s="318"/>
      <c r="D1481" s="331"/>
      <c r="E1481" s="331"/>
      <c r="F1481" s="923" t="str">
        <f>Translations!$B$264</f>
        <v>Ytterligare uppgifter om eventuella avvikelser från hierarkin</v>
      </c>
      <c r="G1481" s="923"/>
      <c r="H1481" s="923"/>
      <c r="I1481" s="923"/>
      <c r="J1481" s="923"/>
      <c r="K1481" s="923"/>
      <c r="L1481" s="923"/>
      <c r="M1481" s="923"/>
      <c r="N1481" s="924"/>
      <c r="V1481" s="254"/>
      <c r="W1481" s="253"/>
    </row>
    <row r="1482" spans="1:23" ht="25.5" customHeight="1" x14ac:dyDescent="0.25">
      <c r="C1482" s="318"/>
      <c r="D1482" s="331"/>
      <c r="E1482" s="331"/>
      <c r="F1482" s="891"/>
      <c r="G1482" s="892"/>
      <c r="H1482" s="892"/>
      <c r="I1482" s="892"/>
      <c r="J1482" s="892"/>
      <c r="K1482" s="892"/>
      <c r="L1482" s="892"/>
      <c r="M1482" s="892"/>
      <c r="N1482" s="893"/>
      <c r="V1482" s="254"/>
      <c r="W1482" s="255" t="b">
        <f>W1479</f>
        <v>0</v>
      </c>
    </row>
    <row r="1483" spans="1:23" ht="5.0999999999999996" customHeight="1" x14ac:dyDescent="0.25">
      <c r="C1483" s="318"/>
      <c r="D1483" s="319"/>
      <c r="E1483" s="552"/>
      <c r="F1483" s="552"/>
      <c r="G1483" s="552"/>
      <c r="H1483" s="552"/>
      <c r="I1483" s="552"/>
      <c r="J1483" s="552"/>
      <c r="K1483" s="552"/>
      <c r="L1483" s="552"/>
      <c r="M1483" s="552"/>
      <c r="N1483" s="553"/>
      <c r="V1483" s="254"/>
      <c r="W1483" s="253"/>
    </row>
    <row r="1484" spans="1:23" ht="12.75" customHeight="1" x14ac:dyDescent="0.25">
      <c r="C1484" s="318"/>
      <c r="D1484" s="322" t="s">
        <v>34</v>
      </c>
      <c r="E1484" s="925" t="str">
        <f>Translations!$B$363</f>
        <v>Beskrivning av den metod som används för att fastställa relevanta tillskrivningsbara utsläppsfaktorer enligt avsnitt 10.1.2 och 10.1.3 i bilaga VII till FAR.</v>
      </c>
      <c r="F1484" s="925"/>
      <c r="G1484" s="925"/>
      <c r="H1484" s="925"/>
      <c r="I1484" s="925"/>
      <c r="J1484" s="925"/>
      <c r="K1484" s="925"/>
      <c r="L1484" s="925"/>
      <c r="M1484" s="925"/>
      <c r="N1484" s="926"/>
      <c r="V1484" s="254"/>
      <c r="W1484" s="253"/>
    </row>
    <row r="1485" spans="1:23" ht="5.0999999999999996" customHeight="1" x14ac:dyDescent="0.25">
      <c r="C1485" s="318"/>
      <c r="D1485" s="319"/>
      <c r="E1485" s="323"/>
      <c r="F1485" s="213"/>
      <c r="G1485" s="556"/>
      <c r="H1485" s="556"/>
      <c r="I1485" s="556"/>
      <c r="J1485" s="556"/>
      <c r="K1485" s="556"/>
      <c r="L1485" s="556"/>
      <c r="M1485" s="556"/>
      <c r="N1485" s="557"/>
      <c r="W1485" s="253"/>
    </row>
    <row r="1486" spans="1:23" ht="12.75" customHeight="1" x14ac:dyDescent="0.25">
      <c r="C1486" s="318"/>
      <c r="D1486" s="322"/>
      <c r="E1486" s="324"/>
      <c r="F1486" s="932" t="str">
        <f>IF(I1333&lt;&gt;"",HYPERLINK("#" &amp; Q1486,EUConst_MsgDescription),"")</f>
        <v/>
      </c>
      <c r="G1486" s="906"/>
      <c r="H1486" s="906"/>
      <c r="I1486" s="906"/>
      <c r="J1486" s="906"/>
      <c r="K1486" s="906"/>
      <c r="L1486" s="906"/>
      <c r="M1486" s="906"/>
      <c r="N1486" s="907"/>
      <c r="P1486" s="22" t="s">
        <v>175</v>
      </c>
      <c r="Q1486" s="371" t="str">
        <f>"#"&amp;ADDRESS(ROW($C$10),COLUMN($C$10))</f>
        <v>#$C$10</v>
      </c>
      <c r="W1486" s="253"/>
    </row>
    <row r="1487" spans="1:23" ht="5.0999999999999996" customHeight="1" x14ac:dyDescent="0.25">
      <c r="C1487" s="318"/>
      <c r="D1487" s="322"/>
      <c r="E1487" s="325"/>
      <c r="F1487" s="933"/>
      <c r="G1487" s="933"/>
      <c r="H1487" s="933"/>
      <c r="I1487" s="933"/>
      <c r="J1487" s="933"/>
      <c r="K1487" s="933"/>
      <c r="L1487" s="933"/>
      <c r="M1487" s="933"/>
      <c r="N1487" s="934"/>
      <c r="W1487" s="253"/>
    </row>
    <row r="1488" spans="1:23" s="249" customFormat="1" ht="50.1" customHeight="1" x14ac:dyDescent="0.25">
      <c r="A1488" s="254"/>
      <c r="B1488" s="12"/>
      <c r="C1488" s="318"/>
      <c r="D1488" s="331"/>
      <c r="E1488" s="332"/>
      <c r="F1488" s="891"/>
      <c r="G1488" s="892"/>
      <c r="H1488" s="892"/>
      <c r="I1488" s="892"/>
      <c r="J1488" s="892"/>
      <c r="K1488" s="892"/>
      <c r="L1488" s="892"/>
      <c r="M1488" s="892"/>
      <c r="N1488" s="893"/>
      <c r="O1488" s="36"/>
      <c r="P1488" s="269"/>
      <c r="Q1488" s="245"/>
      <c r="R1488" s="254"/>
      <c r="S1488" s="245"/>
      <c r="T1488" s="245"/>
      <c r="U1488" s="254"/>
      <c r="V1488" s="254"/>
      <c r="W1488" s="255" t="b">
        <f>W1477</f>
        <v>0</v>
      </c>
    </row>
    <row r="1489" spans="2:23" ht="5.0999999999999996" customHeight="1" x14ac:dyDescent="0.25">
      <c r="C1489" s="318"/>
      <c r="D1489" s="322"/>
      <c r="E1489" s="319"/>
      <c r="F1489" s="319"/>
      <c r="G1489" s="319"/>
      <c r="H1489" s="319"/>
      <c r="I1489" s="319"/>
      <c r="J1489" s="319"/>
      <c r="K1489" s="319"/>
      <c r="L1489" s="319"/>
      <c r="M1489" s="319"/>
      <c r="N1489" s="320"/>
      <c r="W1489" s="253"/>
    </row>
    <row r="1490" spans="2:23" ht="12.75" customHeight="1" x14ac:dyDescent="0.25">
      <c r="C1490" s="318"/>
      <c r="D1490" s="322"/>
      <c r="E1490" s="324"/>
      <c r="F1490" s="935" t="str">
        <f>Translations!$B$210</f>
        <v>Hänvisning till externa filer, i förekommande fall</v>
      </c>
      <c r="G1490" s="935"/>
      <c r="H1490" s="935"/>
      <c r="I1490" s="935"/>
      <c r="J1490" s="935"/>
      <c r="K1490" s="845"/>
      <c r="L1490" s="845"/>
      <c r="M1490" s="845"/>
      <c r="N1490" s="845"/>
      <c r="W1490" s="255" t="b">
        <f>W1488</f>
        <v>0</v>
      </c>
    </row>
    <row r="1491" spans="2:23" ht="5.0999999999999996" customHeight="1" x14ac:dyDescent="0.25">
      <c r="C1491" s="318"/>
      <c r="D1491" s="319"/>
      <c r="E1491" s="552"/>
      <c r="F1491" s="552"/>
      <c r="G1491" s="552"/>
      <c r="H1491" s="552"/>
      <c r="I1491" s="552"/>
      <c r="J1491" s="552"/>
      <c r="K1491" s="552"/>
      <c r="L1491" s="552"/>
      <c r="M1491" s="552"/>
      <c r="N1491" s="553"/>
      <c r="R1491" s="254"/>
      <c r="V1491" s="254"/>
      <c r="W1491" s="253"/>
    </row>
    <row r="1492" spans="2:23" ht="12.75" customHeight="1" x14ac:dyDescent="0.25">
      <c r="C1492" s="318"/>
      <c r="D1492" s="322" t="s">
        <v>35</v>
      </c>
      <c r="E1492" s="925" t="str">
        <f>Translations!$B$366</f>
        <v>Är mätbara värmeflöden som importeras från delanläggningar som producerar massa relevanta?</v>
      </c>
      <c r="F1492" s="925"/>
      <c r="G1492" s="925"/>
      <c r="H1492" s="925"/>
      <c r="I1492" s="925"/>
      <c r="J1492" s="925"/>
      <c r="K1492" s="925"/>
      <c r="L1492" s="925"/>
      <c r="M1492" s="931"/>
      <c r="N1492" s="931"/>
      <c r="R1492" s="254"/>
      <c r="V1492" s="254"/>
      <c r="W1492" s="255" t="b">
        <f>W1490</f>
        <v>0</v>
      </c>
    </row>
    <row r="1493" spans="2:23" ht="5.0999999999999996" customHeight="1" x14ac:dyDescent="0.25">
      <c r="C1493" s="318"/>
      <c r="D1493" s="319"/>
      <c r="E1493" s="552"/>
      <c r="F1493" s="552"/>
      <c r="G1493" s="552"/>
      <c r="H1493" s="552"/>
      <c r="I1493" s="552"/>
      <c r="J1493" s="552"/>
      <c r="K1493" s="552"/>
      <c r="L1493" s="552"/>
      <c r="M1493" s="552"/>
      <c r="N1493" s="553"/>
      <c r="R1493" s="254"/>
      <c r="V1493" s="254"/>
      <c r="W1493" s="253"/>
    </row>
    <row r="1494" spans="2:23" ht="12.75" customHeight="1" x14ac:dyDescent="0.25">
      <c r="C1494" s="318"/>
      <c r="D1494" s="319"/>
      <c r="E1494" s="319"/>
      <c r="F1494" s="923" t="str">
        <f>Translations!$B$257</f>
        <v>Beskrivning av den metod som används</v>
      </c>
      <c r="G1494" s="923"/>
      <c r="H1494" s="923"/>
      <c r="I1494" s="923"/>
      <c r="J1494" s="923"/>
      <c r="K1494" s="923"/>
      <c r="L1494" s="923"/>
      <c r="M1494" s="923"/>
      <c r="N1494" s="924"/>
      <c r="R1494" s="254"/>
      <c r="V1494" s="254"/>
      <c r="W1494" s="253"/>
    </row>
    <row r="1495" spans="2:23" ht="5.0999999999999996" customHeight="1" x14ac:dyDescent="0.25">
      <c r="C1495" s="318"/>
      <c r="D1495" s="319"/>
      <c r="E1495" s="552"/>
      <c r="F1495" s="552"/>
      <c r="G1495" s="552"/>
      <c r="H1495" s="552"/>
      <c r="I1495" s="552"/>
      <c r="J1495" s="552"/>
      <c r="K1495" s="552"/>
      <c r="L1495" s="552"/>
      <c r="M1495" s="552"/>
      <c r="N1495" s="553"/>
      <c r="R1495" s="254"/>
      <c r="V1495" s="254"/>
      <c r="W1495" s="253"/>
    </row>
    <row r="1496" spans="2:23" ht="12.75" customHeight="1" x14ac:dyDescent="0.25">
      <c r="C1496" s="318"/>
      <c r="D1496" s="322"/>
      <c r="E1496" s="324"/>
      <c r="F1496" s="932" t="str">
        <f>IF(I1333&lt;&gt;"",HYPERLINK("#" &amp; Q1496,EUConst_MsgDescription),"")</f>
        <v/>
      </c>
      <c r="G1496" s="906"/>
      <c r="H1496" s="906"/>
      <c r="I1496" s="906"/>
      <c r="J1496" s="906"/>
      <c r="K1496" s="906"/>
      <c r="L1496" s="906"/>
      <c r="M1496" s="906"/>
      <c r="N1496" s="907"/>
      <c r="P1496" s="22" t="s">
        <v>175</v>
      </c>
      <c r="Q1496" s="371" t="str">
        <f>"#"&amp;ADDRESS(ROW($C$10),COLUMN($C$10))</f>
        <v>#$C$10</v>
      </c>
      <c r="W1496" s="253"/>
    </row>
    <row r="1497" spans="2:23" ht="5.0999999999999996" customHeight="1" x14ac:dyDescent="0.25">
      <c r="C1497" s="318"/>
      <c r="D1497" s="322"/>
      <c r="E1497" s="325"/>
      <c r="F1497" s="933"/>
      <c r="G1497" s="933"/>
      <c r="H1497" s="933"/>
      <c r="I1497" s="933"/>
      <c r="J1497" s="933"/>
      <c r="K1497" s="933"/>
      <c r="L1497" s="933"/>
      <c r="M1497" s="933"/>
      <c r="N1497" s="934"/>
      <c r="W1497" s="253"/>
    </row>
    <row r="1498" spans="2:23" ht="50.1" customHeight="1" thickBot="1" x14ac:dyDescent="0.3">
      <c r="C1498" s="318"/>
      <c r="D1498" s="319"/>
      <c r="E1498" s="319"/>
      <c r="F1498" s="891"/>
      <c r="G1498" s="892"/>
      <c r="H1498" s="892"/>
      <c r="I1498" s="892"/>
      <c r="J1498" s="892"/>
      <c r="K1498" s="892"/>
      <c r="L1498" s="892"/>
      <c r="M1498" s="892"/>
      <c r="N1498" s="893"/>
      <c r="R1498" s="254"/>
      <c r="V1498" s="254"/>
      <c r="W1498" s="270" t="b">
        <f>OR(W1492,AND(M1492&lt;&gt;"",M1492=FALSE))</f>
        <v>0</v>
      </c>
    </row>
    <row r="1499" spans="2:23" ht="5.0999999999999996" customHeight="1" x14ac:dyDescent="0.25">
      <c r="C1499" s="318"/>
      <c r="D1499" s="322"/>
      <c r="E1499" s="319"/>
      <c r="F1499" s="319"/>
      <c r="G1499" s="319"/>
      <c r="H1499" s="319"/>
      <c r="I1499" s="319"/>
      <c r="J1499" s="319"/>
      <c r="K1499" s="319"/>
      <c r="L1499" s="319"/>
      <c r="M1499" s="319"/>
      <c r="N1499" s="320"/>
    </row>
    <row r="1500" spans="2:23" ht="5.0999999999999996" customHeight="1" x14ac:dyDescent="0.25">
      <c r="B1500" s="244"/>
      <c r="C1500" s="315"/>
      <c r="D1500" s="328"/>
      <c r="E1500" s="316"/>
      <c r="F1500" s="316"/>
      <c r="G1500" s="316"/>
      <c r="H1500" s="316"/>
      <c r="I1500" s="316"/>
      <c r="J1500" s="316"/>
      <c r="K1500" s="316"/>
      <c r="L1500" s="316"/>
      <c r="M1500" s="316"/>
      <c r="N1500" s="317"/>
    </row>
    <row r="1501" spans="2:23" ht="12.75" customHeight="1" x14ac:dyDescent="0.25">
      <c r="B1501" s="244"/>
      <c r="C1501" s="318"/>
      <c r="D1501" s="321" t="s">
        <v>331</v>
      </c>
      <c r="E1501" s="962" t="str">
        <f>Translations!$B$367</f>
        <v>Delanläggningens restgasbalans</v>
      </c>
      <c r="F1501" s="962"/>
      <c r="G1501" s="962"/>
      <c r="H1501" s="962"/>
      <c r="I1501" s="962"/>
      <c r="J1501" s="962"/>
      <c r="K1501" s="962"/>
      <c r="L1501" s="962"/>
      <c r="M1501" s="962"/>
      <c r="N1501" s="963"/>
    </row>
    <row r="1502" spans="2:23" ht="12.75" customHeight="1" x14ac:dyDescent="0.25">
      <c r="B1502" s="244"/>
      <c r="C1502" s="318"/>
      <c r="D1502" s="322" t="s">
        <v>31</v>
      </c>
      <c r="E1502" s="925" t="str">
        <f>Translations!$B$370</f>
        <v>Är restgaser relevanta för delanläggningen?</v>
      </c>
      <c r="F1502" s="925"/>
      <c r="G1502" s="925"/>
      <c r="H1502" s="925"/>
      <c r="I1502" s="925"/>
      <c r="J1502" s="925"/>
      <c r="K1502" s="925"/>
      <c r="L1502" s="925"/>
      <c r="M1502" s="931"/>
      <c r="N1502" s="931"/>
    </row>
    <row r="1503" spans="2:23" ht="12.75" customHeight="1" x14ac:dyDescent="0.25">
      <c r="B1503" s="244"/>
      <c r="C1503" s="318"/>
      <c r="D1503" s="322"/>
      <c r="E1503" s="319"/>
      <c r="F1503" s="319"/>
      <c r="G1503" s="319"/>
      <c r="H1503" s="319"/>
      <c r="I1503" s="319"/>
      <c r="J1503" s="866" t="str">
        <f>IF(I1333="","",IF(AND(M1502&lt;&gt;"",M1502=FALSE),HYPERLINK(Q1503,EUconst_MsgGoOn),""))</f>
        <v/>
      </c>
      <c r="K1503" s="867"/>
      <c r="L1503" s="867"/>
      <c r="M1503" s="867"/>
      <c r="N1503" s="868"/>
      <c r="P1503" s="22" t="s">
        <v>175</v>
      </c>
      <c r="Q1503" s="371" t="str">
        <f>"#JUMP_F"&amp;P1333+1</f>
        <v>#JUMP_F2</v>
      </c>
    </row>
    <row r="1504" spans="2:23" ht="5.0999999999999996" customHeight="1" x14ac:dyDescent="0.25">
      <c r="B1504" s="244"/>
      <c r="C1504" s="318"/>
      <c r="D1504" s="322"/>
      <c r="E1504" s="319"/>
      <c r="F1504" s="319"/>
      <c r="G1504" s="319"/>
      <c r="H1504" s="319"/>
      <c r="I1504" s="319"/>
      <c r="J1504" s="319"/>
      <c r="K1504" s="319"/>
      <c r="L1504" s="319"/>
      <c r="M1504" s="319"/>
      <c r="N1504" s="320"/>
    </row>
    <row r="1505" spans="2:23" ht="12.75" customHeight="1" x14ac:dyDescent="0.25">
      <c r="B1505" s="244"/>
      <c r="C1505" s="318"/>
      <c r="D1505" s="322" t="s">
        <v>32</v>
      </c>
      <c r="E1505" s="925" t="str">
        <f>Translations!$B$249</f>
        <v>Information om tillämpad metod</v>
      </c>
      <c r="F1505" s="925"/>
      <c r="G1505" s="925"/>
      <c r="H1505" s="925"/>
      <c r="I1505" s="925"/>
      <c r="J1505" s="925"/>
      <c r="K1505" s="925"/>
      <c r="L1505" s="925"/>
      <c r="M1505" s="925"/>
      <c r="N1505" s="926"/>
    </row>
    <row r="1506" spans="2:23" ht="25.5" customHeight="1" thickBot="1" x14ac:dyDescent="0.3">
      <c r="B1506" s="244"/>
      <c r="C1506" s="318"/>
      <c r="D1506" s="319"/>
      <c r="E1506" s="319"/>
      <c r="F1506" s="336"/>
      <c r="G1506" s="319"/>
      <c r="H1506" s="319"/>
      <c r="I1506" s="927" t="str">
        <f>Translations!$B$254</f>
        <v>Datakälla</v>
      </c>
      <c r="J1506" s="927"/>
      <c r="K1506" s="927" t="str">
        <f>Translations!$B$255</f>
        <v>Andra datakällor 
(i förekommande fall)</v>
      </c>
      <c r="L1506" s="927"/>
      <c r="M1506" s="927" t="str">
        <f>Translations!$B$255</f>
        <v>Andra datakällor 
(i förekommande fall)</v>
      </c>
      <c r="N1506" s="927"/>
      <c r="W1506" s="245" t="s">
        <v>168</v>
      </c>
    </row>
    <row r="1507" spans="2:23" ht="12.75" customHeight="1" x14ac:dyDescent="0.25">
      <c r="B1507" s="244"/>
      <c r="C1507" s="318"/>
      <c r="D1507" s="322"/>
      <c r="E1507" s="324" t="s">
        <v>310</v>
      </c>
      <c r="F1507" s="912" t="str">
        <f>Translations!$B$374</f>
        <v>Producerade restgaser</v>
      </c>
      <c r="G1507" s="912"/>
      <c r="H1507" s="913"/>
      <c r="I1507" s="903"/>
      <c r="J1507" s="904"/>
      <c r="K1507" s="898"/>
      <c r="L1507" s="902"/>
      <c r="M1507" s="898"/>
      <c r="N1507" s="899"/>
      <c r="W1507" s="251" t="b">
        <f>AND(M1502&lt;&gt;"",M1502=FALSE)</f>
        <v>0</v>
      </c>
    </row>
    <row r="1508" spans="2:23" ht="12.75" customHeight="1" x14ac:dyDescent="0.25">
      <c r="B1508" s="244"/>
      <c r="C1508" s="318"/>
      <c r="D1508" s="322"/>
      <c r="E1508" s="324" t="s">
        <v>311</v>
      </c>
      <c r="F1508" s="914" t="str">
        <f>Translations!$B$256</f>
        <v>Energiinnehåll</v>
      </c>
      <c r="G1508" s="914"/>
      <c r="H1508" s="915"/>
      <c r="I1508" s="916"/>
      <c r="J1508" s="917"/>
      <c r="K1508" s="918"/>
      <c r="L1508" s="919"/>
      <c r="M1508" s="918"/>
      <c r="N1508" s="920"/>
      <c r="W1508" s="252" t="b">
        <f>W1507</f>
        <v>0</v>
      </c>
    </row>
    <row r="1509" spans="2:23" ht="12.75" customHeight="1" x14ac:dyDescent="0.25">
      <c r="B1509" s="244"/>
      <c r="C1509" s="318"/>
      <c r="D1509" s="322"/>
      <c r="E1509" s="324" t="s">
        <v>312</v>
      </c>
      <c r="F1509" s="921" t="str">
        <f>Translations!$B$375</f>
        <v>Emissionsfaktor</v>
      </c>
      <c r="G1509" s="921"/>
      <c r="H1509" s="922"/>
      <c r="I1509" s="879"/>
      <c r="J1509" s="880"/>
      <c r="K1509" s="881"/>
      <c r="L1509" s="882"/>
      <c r="M1509" s="881"/>
      <c r="N1509" s="883"/>
      <c r="W1509" s="252" t="b">
        <f>W1508</f>
        <v>0</v>
      </c>
    </row>
    <row r="1510" spans="2:23" ht="12.75" customHeight="1" x14ac:dyDescent="0.25">
      <c r="B1510" s="244"/>
      <c r="C1510" s="318"/>
      <c r="D1510" s="322"/>
      <c r="E1510" s="324" t="s">
        <v>313</v>
      </c>
      <c r="F1510" s="912" t="str">
        <f>Translations!$B$376</f>
        <v>Förbrukade restgaser</v>
      </c>
      <c r="G1510" s="912"/>
      <c r="H1510" s="913"/>
      <c r="I1510" s="903"/>
      <c r="J1510" s="904"/>
      <c r="K1510" s="898"/>
      <c r="L1510" s="902"/>
      <c r="M1510" s="898"/>
      <c r="N1510" s="899"/>
      <c r="W1510" s="252" t="b">
        <f t="shared" ref="W1510:W1521" si="6">W1509</f>
        <v>0</v>
      </c>
    </row>
    <row r="1511" spans="2:23" ht="12.75" customHeight="1" x14ac:dyDescent="0.25">
      <c r="B1511" s="244"/>
      <c r="C1511" s="318"/>
      <c r="D1511" s="322"/>
      <c r="E1511" s="324" t="s">
        <v>314</v>
      </c>
      <c r="F1511" s="914" t="str">
        <f>Translations!$B$256</f>
        <v>Energiinnehåll</v>
      </c>
      <c r="G1511" s="914"/>
      <c r="H1511" s="915"/>
      <c r="I1511" s="916"/>
      <c r="J1511" s="917"/>
      <c r="K1511" s="918"/>
      <c r="L1511" s="919"/>
      <c r="M1511" s="918"/>
      <c r="N1511" s="920"/>
      <c r="W1511" s="252" t="b">
        <f t="shared" si="6"/>
        <v>0</v>
      </c>
    </row>
    <row r="1512" spans="2:23" ht="12.75" customHeight="1" x14ac:dyDescent="0.25">
      <c r="B1512" s="244"/>
      <c r="C1512" s="318"/>
      <c r="D1512" s="322"/>
      <c r="E1512" s="324" t="s">
        <v>315</v>
      </c>
      <c r="F1512" s="921" t="str">
        <f>Translations!$B$375</f>
        <v>Emissionsfaktor</v>
      </c>
      <c r="G1512" s="921"/>
      <c r="H1512" s="922"/>
      <c r="I1512" s="879"/>
      <c r="J1512" s="880"/>
      <c r="K1512" s="881"/>
      <c r="L1512" s="882"/>
      <c r="M1512" s="881"/>
      <c r="N1512" s="883"/>
      <c r="W1512" s="252" t="b">
        <f t="shared" si="6"/>
        <v>0</v>
      </c>
    </row>
    <row r="1513" spans="2:23" ht="12.75" customHeight="1" x14ac:dyDescent="0.25">
      <c r="B1513" s="244"/>
      <c r="C1513" s="318"/>
      <c r="D1513" s="322"/>
      <c r="E1513" s="324" t="s">
        <v>316</v>
      </c>
      <c r="F1513" s="912" t="str">
        <f>Translations!$B$377</f>
        <v>Facklade restgaser (inte säkerhetsfackling)</v>
      </c>
      <c r="G1513" s="912"/>
      <c r="H1513" s="913"/>
      <c r="I1513" s="903"/>
      <c r="J1513" s="904"/>
      <c r="K1513" s="898"/>
      <c r="L1513" s="902"/>
      <c r="M1513" s="898"/>
      <c r="N1513" s="899"/>
      <c r="W1513" s="252" t="b">
        <f t="shared" si="6"/>
        <v>0</v>
      </c>
    </row>
    <row r="1514" spans="2:23" ht="12.75" customHeight="1" x14ac:dyDescent="0.25">
      <c r="B1514" s="244"/>
      <c r="C1514" s="318"/>
      <c r="D1514" s="322"/>
      <c r="E1514" s="324" t="s">
        <v>317</v>
      </c>
      <c r="F1514" s="914" t="str">
        <f>Translations!$B$256</f>
        <v>Energiinnehåll</v>
      </c>
      <c r="G1514" s="914"/>
      <c r="H1514" s="915"/>
      <c r="I1514" s="916"/>
      <c r="J1514" s="917"/>
      <c r="K1514" s="918"/>
      <c r="L1514" s="919"/>
      <c r="M1514" s="918"/>
      <c r="N1514" s="920"/>
      <c r="W1514" s="252" t="b">
        <f t="shared" si="6"/>
        <v>0</v>
      </c>
    </row>
    <row r="1515" spans="2:23" ht="12.75" customHeight="1" x14ac:dyDescent="0.25">
      <c r="B1515" s="244"/>
      <c r="C1515" s="318"/>
      <c r="D1515" s="322"/>
      <c r="E1515" s="324" t="s">
        <v>318</v>
      </c>
      <c r="F1515" s="921" t="str">
        <f>Translations!$B$375</f>
        <v>Emissionsfaktor</v>
      </c>
      <c r="G1515" s="921"/>
      <c r="H1515" s="922"/>
      <c r="I1515" s="879"/>
      <c r="J1515" s="880"/>
      <c r="K1515" s="881"/>
      <c r="L1515" s="882"/>
      <c r="M1515" s="881"/>
      <c r="N1515" s="883"/>
      <c r="W1515" s="252" t="b">
        <f t="shared" si="6"/>
        <v>0</v>
      </c>
    </row>
    <row r="1516" spans="2:23" ht="12.75" customHeight="1" x14ac:dyDescent="0.25">
      <c r="B1516" s="244"/>
      <c r="C1516" s="318"/>
      <c r="D1516" s="322"/>
      <c r="E1516" s="324" t="s">
        <v>319</v>
      </c>
      <c r="F1516" s="912" t="str">
        <f>Translations!$B$378</f>
        <v>Importerade restgaser</v>
      </c>
      <c r="G1516" s="912"/>
      <c r="H1516" s="913"/>
      <c r="I1516" s="903"/>
      <c r="J1516" s="904"/>
      <c r="K1516" s="898"/>
      <c r="L1516" s="902"/>
      <c r="M1516" s="898"/>
      <c r="N1516" s="899"/>
      <c r="W1516" s="252" t="b">
        <f t="shared" si="6"/>
        <v>0</v>
      </c>
    </row>
    <row r="1517" spans="2:23" ht="12.75" customHeight="1" x14ac:dyDescent="0.25">
      <c r="B1517" s="244"/>
      <c r="C1517" s="318"/>
      <c r="D1517" s="322"/>
      <c r="E1517" s="324" t="s">
        <v>320</v>
      </c>
      <c r="F1517" s="914" t="str">
        <f>Translations!$B$256</f>
        <v>Energiinnehåll</v>
      </c>
      <c r="G1517" s="914"/>
      <c r="H1517" s="915"/>
      <c r="I1517" s="916"/>
      <c r="J1517" s="917"/>
      <c r="K1517" s="918"/>
      <c r="L1517" s="919"/>
      <c r="M1517" s="918"/>
      <c r="N1517" s="920"/>
      <c r="W1517" s="252" t="b">
        <f t="shared" si="6"/>
        <v>0</v>
      </c>
    </row>
    <row r="1518" spans="2:23" ht="12.75" customHeight="1" x14ac:dyDescent="0.25">
      <c r="B1518" s="244"/>
      <c r="C1518" s="318"/>
      <c r="D1518" s="322"/>
      <c r="E1518" s="324" t="s">
        <v>321</v>
      </c>
      <c r="F1518" s="921" t="str">
        <f>Translations!$B$375</f>
        <v>Emissionsfaktor</v>
      </c>
      <c r="G1518" s="921"/>
      <c r="H1518" s="922"/>
      <c r="I1518" s="879"/>
      <c r="J1518" s="880"/>
      <c r="K1518" s="881"/>
      <c r="L1518" s="882"/>
      <c r="M1518" s="881"/>
      <c r="N1518" s="883"/>
      <c r="W1518" s="252" t="b">
        <f t="shared" si="6"/>
        <v>0</v>
      </c>
    </row>
    <row r="1519" spans="2:23" ht="12.75" customHeight="1" x14ac:dyDescent="0.25">
      <c r="B1519" s="244"/>
      <c r="C1519" s="318"/>
      <c r="D1519" s="322"/>
      <c r="E1519" s="324" t="s">
        <v>322</v>
      </c>
      <c r="F1519" s="912" t="str">
        <f>Translations!$B$379</f>
        <v>Exporterade restgaser</v>
      </c>
      <c r="G1519" s="912"/>
      <c r="H1519" s="913"/>
      <c r="I1519" s="903"/>
      <c r="J1519" s="904"/>
      <c r="K1519" s="898"/>
      <c r="L1519" s="902"/>
      <c r="M1519" s="898"/>
      <c r="N1519" s="899"/>
      <c r="W1519" s="252" t="b">
        <f t="shared" si="6"/>
        <v>0</v>
      </c>
    </row>
    <row r="1520" spans="2:23" ht="12.75" customHeight="1" x14ac:dyDescent="0.25">
      <c r="B1520" s="244"/>
      <c r="C1520" s="318"/>
      <c r="D1520" s="322"/>
      <c r="E1520" s="324" t="s">
        <v>323</v>
      </c>
      <c r="F1520" s="914" t="str">
        <f>Translations!$B$256</f>
        <v>Energiinnehåll</v>
      </c>
      <c r="G1520" s="914"/>
      <c r="H1520" s="915"/>
      <c r="I1520" s="916"/>
      <c r="J1520" s="917"/>
      <c r="K1520" s="918"/>
      <c r="L1520" s="919"/>
      <c r="M1520" s="918"/>
      <c r="N1520" s="920"/>
      <c r="W1520" s="252" t="b">
        <f t="shared" si="6"/>
        <v>0</v>
      </c>
    </row>
    <row r="1521" spans="1:26" ht="12.75" customHeight="1" x14ac:dyDescent="0.25">
      <c r="B1521" s="244"/>
      <c r="C1521" s="318"/>
      <c r="D1521" s="322"/>
      <c r="E1521" s="324" t="s">
        <v>324</v>
      </c>
      <c r="F1521" s="921" t="str">
        <f>Translations!$B$375</f>
        <v>Emissionsfaktor</v>
      </c>
      <c r="G1521" s="921"/>
      <c r="H1521" s="922"/>
      <c r="I1521" s="879"/>
      <c r="J1521" s="880"/>
      <c r="K1521" s="881"/>
      <c r="L1521" s="882"/>
      <c r="M1521" s="881"/>
      <c r="N1521" s="883"/>
      <c r="W1521" s="252" t="b">
        <f t="shared" si="6"/>
        <v>0</v>
      </c>
    </row>
    <row r="1522" spans="1:26" ht="5.0999999999999996" customHeight="1" x14ac:dyDescent="0.25">
      <c r="B1522" s="244"/>
      <c r="C1522" s="318"/>
      <c r="D1522" s="322"/>
      <c r="E1522" s="319"/>
      <c r="F1522" s="319"/>
      <c r="G1522" s="319"/>
      <c r="H1522" s="319"/>
      <c r="I1522" s="319"/>
      <c r="J1522" s="319"/>
      <c r="K1522" s="319"/>
      <c r="L1522" s="319"/>
      <c r="M1522" s="319"/>
      <c r="N1522" s="320"/>
      <c r="W1522" s="267"/>
    </row>
    <row r="1523" spans="1:26" ht="12.75" customHeight="1" x14ac:dyDescent="0.25">
      <c r="B1523" s="244"/>
      <c r="C1523" s="318"/>
      <c r="D1523" s="322"/>
      <c r="E1523" s="324" t="s">
        <v>325</v>
      </c>
      <c r="F1523" s="923" t="str">
        <f>Translations!$B$257</f>
        <v>Beskrivning av den metod som används</v>
      </c>
      <c r="G1523" s="923"/>
      <c r="H1523" s="923"/>
      <c r="I1523" s="923"/>
      <c r="J1523" s="923"/>
      <c r="K1523" s="923"/>
      <c r="L1523" s="923"/>
      <c r="M1523" s="923"/>
      <c r="N1523" s="924"/>
      <c r="W1523" s="253"/>
    </row>
    <row r="1524" spans="1:26" ht="5.0999999999999996" customHeight="1" x14ac:dyDescent="0.25">
      <c r="C1524" s="318"/>
      <c r="D1524" s="319"/>
      <c r="E1524" s="323"/>
      <c r="F1524" s="333"/>
      <c r="G1524" s="334"/>
      <c r="H1524" s="334"/>
      <c r="I1524" s="334"/>
      <c r="J1524" s="334"/>
      <c r="K1524" s="334"/>
      <c r="L1524" s="334"/>
      <c r="M1524" s="334"/>
      <c r="N1524" s="335"/>
      <c r="W1524" s="253"/>
    </row>
    <row r="1525" spans="1:26" ht="12.75" customHeight="1" x14ac:dyDescent="0.25">
      <c r="C1525" s="318"/>
      <c r="D1525" s="322"/>
      <c r="E1525" s="324"/>
      <c r="F1525" s="932" t="str">
        <f>IF(I1333&lt;&gt;"",HYPERLINK("#" &amp; Q1525,EUConst_MsgDescription),"")</f>
        <v/>
      </c>
      <c r="G1525" s="906"/>
      <c r="H1525" s="906"/>
      <c r="I1525" s="906"/>
      <c r="J1525" s="906"/>
      <c r="K1525" s="906"/>
      <c r="L1525" s="906"/>
      <c r="M1525" s="906"/>
      <c r="N1525" s="907"/>
      <c r="P1525" s="22" t="s">
        <v>175</v>
      </c>
      <c r="Q1525" s="371" t="str">
        <f>"#"&amp;ADDRESS(ROW($C$10),COLUMN($C$10))</f>
        <v>#$C$10</v>
      </c>
      <c r="W1525" s="253"/>
    </row>
    <row r="1526" spans="1:26" ht="5.0999999999999996" customHeight="1" x14ac:dyDescent="0.25">
      <c r="C1526" s="318"/>
      <c r="D1526" s="322"/>
      <c r="E1526" s="325"/>
      <c r="F1526" s="933"/>
      <c r="G1526" s="933"/>
      <c r="H1526" s="933"/>
      <c r="I1526" s="933"/>
      <c r="J1526" s="933"/>
      <c r="K1526" s="933"/>
      <c r="L1526" s="933"/>
      <c r="M1526" s="933"/>
      <c r="N1526" s="934"/>
      <c r="W1526" s="253"/>
    </row>
    <row r="1527" spans="1:26" ht="50.1" customHeight="1" x14ac:dyDescent="0.25">
      <c r="C1527" s="318"/>
      <c r="D1527" s="325"/>
      <c r="E1527" s="325"/>
      <c r="F1527" s="891"/>
      <c r="G1527" s="892"/>
      <c r="H1527" s="892"/>
      <c r="I1527" s="892"/>
      <c r="J1527" s="892"/>
      <c r="K1527" s="892"/>
      <c r="L1527" s="892"/>
      <c r="M1527" s="892"/>
      <c r="N1527" s="893"/>
      <c r="W1527" s="252" t="b">
        <f>W1509</f>
        <v>0</v>
      </c>
    </row>
    <row r="1528" spans="1:26" ht="5.0999999999999996" customHeight="1" x14ac:dyDescent="0.25">
      <c r="C1528" s="318"/>
      <c r="D1528" s="322"/>
      <c r="E1528" s="319"/>
      <c r="F1528" s="319"/>
      <c r="G1528" s="319"/>
      <c r="H1528" s="319"/>
      <c r="I1528" s="319"/>
      <c r="J1528" s="319"/>
      <c r="K1528" s="319"/>
      <c r="L1528" s="319"/>
      <c r="M1528" s="319"/>
      <c r="N1528" s="320"/>
      <c r="W1528" s="252"/>
    </row>
    <row r="1529" spans="1:26" ht="12.75" customHeight="1" x14ac:dyDescent="0.25">
      <c r="C1529" s="318"/>
      <c r="D1529" s="322"/>
      <c r="E1529" s="324"/>
      <c r="F1529" s="935" t="str">
        <f>Translations!$B$210</f>
        <v>Hänvisning till externa filer, i förekommande fall</v>
      </c>
      <c r="G1529" s="935"/>
      <c r="H1529" s="935"/>
      <c r="I1529" s="935"/>
      <c r="J1529" s="935"/>
      <c r="K1529" s="845"/>
      <c r="L1529" s="845"/>
      <c r="M1529" s="845"/>
      <c r="N1529" s="845"/>
      <c r="W1529" s="252" t="b">
        <f>W1527</f>
        <v>0</v>
      </c>
    </row>
    <row r="1530" spans="1:26" ht="5.0999999999999996" customHeight="1" x14ac:dyDescent="0.25">
      <c r="C1530" s="318"/>
      <c r="D1530" s="322"/>
      <c r="E1530" s="319"/>
      <c r="F1530" s="319"/>
      <c r="G1530" s="319"/>
      <c r="H1530" s="319"/>
      <c r="I1530" s="319"/>
      <c r="J1530" s="319"/>
      <c r="K1530" s="319"/>
      <c r="L1530" s="319"/>
      <c r="M1530" s="319"/>
      <c r="N1530" s="320"/>
      <c r="W1530" s="271"/>
    </row>
    <row r="1531" spans="1:26" ht="12.75" customHeight="1" x14ac:dyDescent="0.25">
      <c r="C1531" s="318"/>
      <c r="D1531" s="322" t="s">
        <v>33</v>
      </c>
      <c r="E1531" s="951" t="str">
        <f>Translations!$B$258</f>
        <v>Har den hierarkiska ordningen följts?</v>
      </c>
      <c r="F1531" s="951"/>
      <c r="G1531" s="951"/>
      <c r="H1531" s="952"/>
      <c r="I1531" s="260"/>
      <c r="J1531" s="330" t="str">
        <f>Translations!$B$259</f>
        <v>Om inte, varför?</v>
      </c>
      <c r="K1531" s="871"/>
      <c r="L1531" s="872"/>
      <c r="M1531" s="872"/>
      <c r="N1531" s="886"/>
      <c r="V1531" s="272" t="b">
        <f>W1529</f>
        <v>0</v>
      </c>
      <c r="W1531" s="258" t="b">
        <f>OR(W1527,AND(I1531&lt;&gt;"",I1531=TRUE))</f>
        <v>0</v>
      </c>
    </row>
    <row r="1532" spans="1:26" ht="5.0999999999999996" customHeight="1" x14ac:dyDescent="0.25">
      <c r="C1532" s="318"/>
      <c r="D1532" s="319"/>
      <c r="E1532" s="552"/>
      <c r="F1532" s="552"/>
      <c r="G1532" s="552"/>
      <c r="H1532" s="552"/>
      <c r="I1532" s="552"/>
      <c r="J1532" s="552"/>
      <c r="K1532" s="552"/>
      <c r="L1532" s="552"/>
      <c r="M1532" s="552"/>
      <c r="N1532" s="553"/>
      <c r="W1532" s="267"/>
    </row>
    <row r="1533" spans="1:26" ht="12.75" customHeight="1" x14ac:dyDescent="0.25">
      <c r="C1533" s="318"/>
      <c r="D1533" s="331"/>
      <c r="E1533" s="331"/>
      <c r="F1533" s="923" t="str">
        <f>Translations!$B$264</f>
        <v>Ytterligare uppgifter om eventuella avvikelser från hierarkin</v>
      </c>
      <c r="G1533" s="923"/>
      <c r="H1533" s="923"/>
      <c r="I1533" s="923"/>
      <c r="J1533" s="923"/>
      <c r="K1533" s="923"/>
      <c r="L1533" s="923"/>
      <c r="M1533" s="923"/>
      <c r="N1533" s="924"/>
      <c r="W1533" s="271"/>
    </row>
    <row r="1534" spans="1:26" ht="25.5" customHeight="1" thickBot="1" x14ac:dyDescent="0.3">
      <c r="C1534" s="318"/>
      <c r="D1534" s="331"/>
      <c r="E1534" s="331"/>
      <c r="F1534" s="891"/>
      <c r="G1534" s="892"/>
      <c r="H1534" s="892"/>
      <c r="I1534" s="892"/>
      <c r="J1534" s="892"/>
      <c r="K1534" s="892"/>
      <c r="L1534" s="892"/>
      <c r="M1534" s="892"/>
      <c r="N1534" s="893"/>
      <c r="W1534" s="273" t="b">
        <f>W1531</f>
        <v>0</v>
      </c>
    </row>
    <row r="1535" spans="1:26" s="20" customFormat="1" ht="13.2" x14ac:dyDescent="0.25">
      <c r="A1535" s="18"/>
      <c r="B1535" s="36"/>
      <c r="C1535" s="337"/>
      <c r="D1535" s="338"/>
      <c r="E1535" s="338"/>
      <c r="F1535" s="338"/>
      <c r="G1535" s="338"/>
      <c r="H1535" s="338"/>
      <c r="I1535" s="338"/>
      <c r="J1535" s="338"/>
      <c r="K1535" s="338"/>
      <c r="L1535" s="338"/>
      <c r="M1535" s="338"/>
      <c r="N1535" s="339"/>
      <c r="O1535" s="36"/>
      <c r="P1535" s="123" t="str">
        <f>IF(OR(P1333=1,AND(I1333&lt;&gt;"",COUNTIF(P$2153:$P3159,"PRINT")=0)),"PRINT","")</f>
        <v>PRINT</v>
      </c>
      <c r="Q1535" s="22" t="s">
        <v>256</v>
      </c>
      <c r="R1535" s="23"/>
      <c r="S1535" s="23"/>
      <c r="T1535" s="22"/>
      <c r="U1535" s="22"/>
      <c r="V1535" s="22"/>
      <c r="W1535" s="22"/>
    </row>
    <row r="1536" spans="1:26" s="20" customFormat="1" ht="14.4" thickBot="1" x14ac:dyDescent="0.3">
      <c r="A1536" s="18"/>
      <c r="B1536" s="36"/>
      <c r="C1536" s="36"/>
      <c r="D1536" s="36"/>
      <c r="E1536" s="36"/>
      <c r="F1536" s="36"/>
      <c r="G1536" s="36"/>
      <c r="H1536" s="36"/>
      <c r="I1536" s="36"/>
      <c r="J1536" s="36"/>
      <c r="K1536" s="36"/>
      <c r="L1536" s="36"/>
      <c r="M1536" s="36"/>
      <c r="N1536" s="36"/>
      <c r="O1536" s="36"/>
      <c r="P1536" s="22"/>
      <c r="Q1536" s="22"/>
      <c r="R1536" s="23"/>
      <c r="S1536" s="23"/>
      <c r="T1536" s="22"/>
      <c r="U1536" s="22"/>
      <c r="V1536" s="22"/>
      <c r="W1536" s="22"/>
      <c r="X1536" s="244"/>
      <c r="Y1536" s="244"/>
      <c r="Z1536" s="244"/>
    </row>
    <row r="1537" spans="1:26" s="20" customFormat="1" ht="12.75" customHeight="1" thickBot="1" x14ac:dyDescent="0.35">
      <c r="A1537" s="18"/>
      <c r="B1537" s="36"/>
      <c r="C1537" s="281"/>
      <c r="D1537" s="281"/>
      <c r="E1537" s="281"/>
      <c r="F1537" s="281"/>
      <c r="G1537" s="281"/>
      <c r="H1537" s="281"/>
      <c r="I1537" s="281"/>
      <c r="J1537" s="281"/>
      <c r="K1537" s="281"/>
      <c r="L1537" s="281"/>
      <c r="M1537" s="281"/>
      <c r="N1537" s="281"/>
      <c r="O1537" s="36"/>
      <c r="P1537" s="22"/>
      <c r="Q1537" s="22"/>
      <c r="R1537" s="23"/>
      <c r="S1537" s="23"/>
      <c r="T1537" s="22"/>
      <c r="U1537" s="22"/>
      <c r="V1537" s="22"/>
      <c r="W1537" s="22"/>
      <c r="X1537" s="244"/>
      <c r="Y1537" s="244"/>
      <c r="Z1537" s="244"/>
    </row>
    <row r="1538" spans="1:26" s="241" customFormat="1" ht="15" customHeight="1" thickBot="1" x14ac:dyDescent="0.3">
      <c r="A1538" s="240"/>
      <c r="B1538" s="168"/>
      <c r="C1538" s="239">
        <f>C1333+1</f>
        <v>8</v>
      </c>
      <c r="D1538" s="953" t="str">
        <f>Translations!$B$295</f>
        <v>Delanläggning med produktriktmärke:</v>
      </c>
      <c r="E1538" s="954"/>
      <c r="F1538" s="954"/>
      <c r="G1538" s="954"/>
      <c r="H1538" s="954"/>
      <c r="I1538" s="955" t="str">
        <f>IF(INDEX(CNTR_SubInstListIsProdBM,$C1538),INDEX(CNTR_SubInstListNames,$C1538),"")</f>
        <v/>
      </c>
      <c r="J1538" s="956"/>
      <c r="K1538" s="956"/>
      <c r="L1538" s="956"/>
      <c r="M1538" s="956"/>
      <c r="N1538" s="957"/>
      <c r="O1538" s="36"/>
      <c r="P1538" s="373">
        <v>1</v>
      </c>
      <c r="Q1538" s="245"/>
      <c r="R1538" s="262"/>
      <c r="S1538" s="262"/>
      <c r="T1538" s="262"/>
      <c r="U1538" s="240"/>
      <c r="V1538" s="355" t="s">
        <v>326</v>
      </c>
      <c r="W1538" s="356" t="b">
        <f>AND(CNTR_ExistSubInstEntries,I1538="")</f>
        <v>0</v>
      </c>
    </row>
    <row r="1539" spans="1:26" ht="12.75" customHeight="1" thickBot="1" x14ac:dyDescent="0.3">
      <c r="C1539" s="236"/>
      <c r="D1539" s="237"/>
      <c r="E1539" s="958" t="str">
        <f>Translations!$B$296</f>
        <v>Namnet på delanläggningen med produktriktmärke visas automatiskt i inmatningsfälten i bladet ”C_InstallationDescription”.</v>
      </c>
      <c r="F1539" s="959"/>
      <c r="G1539" s="959"/>
      <c r="H1539" s="959"/>
      <c r="I1539" s="959"/>
      <c r="J1539" s="959"/>
      <c r="K1539" s="959"/>
      <c r="L1539" s="959"/>
      <c r="M1539" s="959"/>
      <c r="N1539" s="960"/>
    </row>
    <row r="1540" spans="1:26" ht="5.0999999999999996" customHeight="1" x14ac:dyDescent="0.25">
      <c r="C1540" s="224"/>
      <c r="N1540" s="225"/>
    </row>
    <row r="1541" spans="1:26" ht="12.75" customHeight="1" x14ac:dyDescent="0.25">
      <c r="C1541" s="224"/>
      <c r="D1541" s="16" t="s">
        <v>25</v>
      </c>
      <c r="E1541" s="744" t="str">
        <f>Translations!$B$297</f>
        <v>Delanläggningens systemgränser</v>
      </c>
      <c r="F1541" s="744"/>
      <c r="G1541" s="744"/>
      <c r="H1541" s="744"/>
      <c r="I1541" s="744"/>
      <c r="J1541" s="744"/>
      <c r="K1541" s="744"/>
      <c r="L1541" s="744"/>
      <c r="M1541" s="744"/>
      <c r="N1541" s="961"/>
    </row>
    <row r="1542" spans="1:26" ht="5.0999999999999996" customHeight="1" x14ac:dyDescent="0.25">
      <c r="C1542" s="224"/>
      <c r="N1542" s="225"/>
    </row>
    <row r="1543" spans="1:26" ht="12.75" customHeight="1" x14ac:dyDescent="0.25">
      <c r="C1543" s="224"/>
      <c r="D1543" s="25" t="s">
        <v>31</v>
      </c>
      <c r="E1543" s="862" t="str">
        <f>Translations!$B$249</f>
        <v>Information om tillämpad metod</v>
      </c>
      <c r="F1543" s="862"/>
      <c r="G1543" s="862"/>
      <c r="H1543" s="862"/>
      <c r="I1543" s="862"/>
      <c r="J1543" s="862"/>
      <c r="K1543" s="862"/>
      <c r="L1543" s="862"/>
      <c r="M1543" s="862"/>
      <c r="N1543" s="968"/>
    </row>
    <row r="1544" spans="1:26" s="309" customFormat="1" ht="5.0999999999999996" customHeight="1" x14ac:dyDescent="0.25">
      <c r="A1544" s="308"/>
      <c r="B1544" s="16"/>
      <c r="C1544" s="306"/>
      <c r="D1544" s="307"/>
      <c r="E1544" s="783"/>
      <c r="F1544" s="783"/>
      <c r="G1544" s="783"/>
      <c r="H1544" s="783"/>
      <c r="I1544" s="783"/>
      <c r="J1544" s="783"/>
      <c r="K1544" s="783"/>
      <c r="L1544" s="783"/>
      <c r="M1544" s="783"/>
      <c r="N1544" s="989"/>
      <c r="O1544" s="36"/>
      <c r="P1544" s="308"/>
      <c r="Q1544" s="308"/>
      <c r="R1544" s="308"/>
      <c r="S1544" s="308"/>
      <c r="T1544" s="308"/>
      <c r="U1544" s="308"/>
      <c r="V1544" s="308"/>
      <c r="W1544" s="308"/>
    </row>
    <row r="1545" spans="1:26" ht="50.1" customHeight="1" x14ac:dyDescent="0.25">
      <c r="C1545" s="224"/>
      <c r="D1545" s="25"/>
      <c r="E1545" s="972"/>
      <c r="F1545" s="973"/>
      <c r="G1545" s="973"/>
      <c r="H1545" s="973"/>
      <c r="I1545" s="973"/>
      <c r="J1545" s="973"/>
      <c r="K1545" s="973"/>
      <c r="L1545" s="973"/>
      <c r="M1545" s="973"/>
      <c r="N1545" s="974"/>
    </row>
    <row r="1546" spans="1:26" ht="5.0999999999999996" customHeight="1" x14ac:dyDescent="0.25">
      <c r="C1546" s="224"/>
      <c r="D1546" s="25"/>
      <c r="N1546" s="225"/>
    </row>
    <row r="1547" spans="1:26" ht="12.75" customHeight="1" x14ac:dyDescent="0.25">
      <c r="C1547" s="224"/>
      <c r="D1547" s="25" t="s">
        <v>32</v>
      </c>
      <c r="E1547" s="975" t="str">
        <f>Translations!$B$210</f>
        <v>Hänvisning till externa filer, i förekommande fall</v>
      </c>
      <c r="F1547" s="975"/>
      <c r="G1547" s="975"/>
      <c r="H1547" s="975"/>
      <c r="I1547" s="975"/>
      <c r="J1547" s="976"/>
      <c r="K1547" s="845"/>
      <c r="L1547" s="845"/>
      <c r="M1547" s="845"/>
      <c r="N1547" s="845"/>
    </row>
    <row r="1548" spans="1:26" ht="5.0999999999999996" customHeight="1" x14ac:dyDescent="0.25">
      <c r="C1548" s="224"/>
      <c r="D1548" s="25"/>
      <c r="N1548" s="225"/>
    </row>
    <row r="1549" spans="1:26" ht="12.75" customHeight="1" x14ac:dyDescent="0.25">
      <c r="C1549" s="224"/>
      <c r="D1549" s="25" t="s">
        <v>33</v>
      </c>
      <c r="E1549" s="975" t="str">
        <f>Translations!$B$305</f>
        <v>Hänvisning till ett separat utförligt flödesschema, i förekommande fall</v>
      </c>
      <c r="F1549" s="975"/>
      <c r="G1549" s="975"/>
      <c r="H1549" s="975"/>
      <c r="I1549" s="975"/>
      <c r="J1549" s="976"/>
      <c r="K1549" s="845"/>
      <c r="L1549" s="845"/>
      <c r="M1549" s="845"/>
      <c r="N1549" s="845"/>
    </row>
    <row r="1550" spans="1:26" ht="5.0999999999999996" customHeight="1" x14ac:dyDescent="0.25">
      <c r="C1550" s="228"/>
      <c r="D1550" s="229"/>
      <c r="E1550" s="230"/>
      <c r="F1550" s="230"/>
      <c r="G1550" s="230"/>
      <c r="H1550" s="230"/>
      <c r="I1550" s="230"/>
      <c r="J1550" s="230"/>
      <c r="K1550" s="230"/>
      <c r="L1550" s="230"/>
      <c r="M1550" s="230"/>
      <c r="N1550" s="231"/>
    </row>
    <row r="1551" spans="1:26" ht="5.0999999999999996" customHeight="1" x14ac:dyDescent="0.25">
      <c r="C1551" s="224"/>
      <c r="D1551" s="25"/>
      <c r="N1551" s="225"/>
    </row>
    <row r="1552" spans="1:26" ht="12.75" customHeight="1" x14ac:dyDescent="0.25">
      <c r="C1552" s="224"/>
      <c r="D1552" s="16" t="s">
        <v>26</v>
      </c>
      <c r="E1552" s="744" t="str">
        <f>Translations!$B$307</f>
        <v>Metod för att fastställa den årliga produktionen (verksamhetsnivån)</v>
      </c>
      <c r="F1552" s="744"/>
      <c r="G1552" s="744"/>
      <c r="H1552" s="744"/>
      <c r="I1552" s="744"/>
      <c r="J1552" s="744"/>
      <c r="K1552" s="744"/>
      <c r="L1552" s="744"/>
      <c r="M1552" s="744"/>
      <c r="N1552" s="961"/>
    </row>
    <row r="1553" spans="1:23" ht="5.0999999999999996" customHeight="1" x14ac:dyDescent="0.25">
      <c r="C1553" s="224"/>
      <c r="D1553" s="16"/>
      <c r="E1553" s="25"/>
      <c r="F1553" s="25"/>
      <c r="G1553" s="25"/>
      <c r="H1553" s="25"/>
      <c r="I1553" s="25"/>
      <c r="J1553" s="25"/>
      <c r="K1553" s="25"/>
      <c r="L1553" s="25"/>
      <c r="M1553" s="25"/>
      <c r="N1553" s="530"/>
    </row>
    <row r="1554" spans="1:23" ht="12.75" customHeight="1" x14ac:dyDescent="0.25">
      <c r="C1554" s="224"/>
      <c r="D1554" s="25" t="s">
        <v>31</v>
      </c>
      <c r="E1554" s="862" t="str">
        <f>Translations!$B$249</f>
        <v>Information om tillämpad metod</v>
      </c>
      <c r="F1554" s="862"/>
      <c r="G1554" s="862"/>
      <c r="H1554" s="862"/>
      <c r="I1554" s="862"/>
      <c r="J1554" s="862"/>
      <c r="K1554" s="862"/>
      <c r="L1554" s="862"/>
      <c r="M1554" s="862"/>
      <c r="N1554" s="968"/>
    </row>
    <row r="1555" spans="1:23" s="264" customFormat="1" ht="25.5" customHeight="1" x14ac:dyDescent="0.3">
      <c r="A1555" s="262"/>
      <c r="B1555" s="119"/>
      <c r="C1555" s="224"/>
      <c r="D1555" s="120"/>
      <c r="E1555" s="121"/>
      <c r="F1555" s="121"/>
      <c r="G1555" s="121"/>
      <c r="H1555" s="121"/>
      <c r="I1555" s="863" t="str">
        <f>Translations!$B$254</f>
        <v>Datakälla</v>
      </c>
      <c r="J1555" s="863"/>
      <c r="K1555" s="863" t="str">
        <f>Translations!$B$255</f>
        <v>Andra datakällor 
(i förekommande fall)</v>
      </c>
      <c r="L1555" s="863"/>
      <c r="M1555" s="863" t="str">
        <f>Translations!$B$255</f>
        <v>Andra datakällor 
(i förekommande fall)</v>
      </c>
      <c r="N1555" s="863"/>
      <c r="O1555" s="36"/>
      <c r="P1555" s="262"/>
      <c r="Q1555" s="262"/>
      <c r="R1555" s="262"/>
      <c r="S1555" s="262"/>
      <c r="T1555" s="262"/>
      <c r="U1555" s="262"/>
      <c r="V1555" s="262"/>
      <c r="W1555" s="262"/>
    </row>
    <row r="1556" spans="1:23" ht="12.75" customHeight="1" x14ac:dyDescent="0.25">
      <c r="C1556" s="224"/>
      <c r="D1556" s="25"/>
      <c r="E1556" s="118" t="s">
        <v>310</v>
      </c>
      <c r="F1556" s="869" t="str">
        <f>Translations!$B$310</f>
        <v>Kvantiteter av produkter</v>
      </c>
      <c r="G1556" s="869"/>
      <c r="H1556" s="870"/>
      <c r="I1556" s="871"/>
      <c r="J1556" s="872"/>
      <c r="K1556" s="873"/>
      <c r="L1556" s="874"/>
      <c r="M1556" s="873"/>
      <c r="N1556" s="890"/>
    </row>
    <row r="1557" spans="1:23" ht="5.0999999999999996" customHeight="1" x14ac:dyDescent="0.25">
      <c r="C1557" s="224"/>
      <c r="D1557" s="25"/>
      <c r="E1557" s="118"/>
      <c r="F1557" s="535"/>
      <c r="G1557" s="535"/>
      <c r="H1557" s="535"/>
      <c r="I1557" s="535"/>
      <c r="J1557" s="535"/>
      <c r="K1557" s="535"/>
      <c r="L1557" s="535"/>
      <c r="M1557" s="535"/>
      <c r="N1557" s="536"/>
    </row>
    <row r="1558" spans="1:23" ht="12.75" customHeight="1" x14ac:dyDescent="0.25">
      <c r="C1558" s="224"/>
      <c r="D1558" s="25"/>
      <c r="E1558" s="118" t="s">
        <v>311</v>
      </c>
      <c r="F1558" s="869" t="str">
        <f>Translations!$B$311</f>
        <v>Årliga kvantiteter av produkter</v>
      </c>
      <c r="G1558" s="869"/>
      <c r="H1558" s="870"/>
      <c r="I1558" s="928"/>
      <c r="J1558" s="928"/>
      <c r="K1558" s="928"/>
      <c r="L1558" s="928"/>
      <c r="M1558" s="928"/>
      <c r="N1558" s="928"/>
    </row>
    <row r="1559" spans="1:23" ht="5.0999999999999996" customHeight="1" x14ac:dyDescent="0.25">
      <c r="C1559" s="224"/>
      <c r="D1559" s="25"/>
      <c r="N1559" s="225"/>
    </row>
    <row r="1560" spans="1:23" s="20" customFormat="1" ht="12.75" customHeight="1" x14ac:dyDescent="0.3">
      <c r="A1560" s="18"/>
      <c r="B1560" s="194"/>
      <c r="C1560" s="226"/>
      <c r="D1560" s="38"/>
      <c r="E1560" s="118" t="s">
        <v>312</v>
      </c>
      <c r="F1560" s="869" t="str">
        <f>Translations!$B$312</f>
        <v>Särskilda rapporteringskrav:</v>
      </c>
      <c r="G1560" s="869"/>
      <c r="H1560" s="870"/>
      <c r="I1560" s="895" t="str">
        <f>IF(I1538="","",HYPERLINK(INDEX(EUconst_BMlistSpecialJumpTable,MATCH(I1538,EUconst_BMlistNames,0)),INDEX(EUconst_BMlistSpecialReporting,MATCH(I1538,EUconst_BMlistNames,0))))</f>
        <v/>
      </c>
      <c r="J1560" s="896"/>
      <c r="K1560" s="896"/>
      <c r="L1560" s="896"/>
      <c r="M1560" s="896"/>
      <c r="N1560" s="897"/>
      <c r="O1560" s="36"/>
      <c r="P1560" s="195" t="s">
        <v>296</v>
      </c>
      <c r="Q1560" s="196" t="str">
        <f>IF(I1538="","",IF(AND(INDEX(EUconst_BMlistSpecialJumpTable,MATCH(I1538,EUconst_BMlistNames,0))&lt;&gt;"",INDEX(EUconst_BMlistMainNumberOfBM,MATCH(I1538,EUconst_BMlistNames,0))&lt;&gt;47),TRUE,FALSE))</f>
        <v/>
      </c>
      <c r="R1560" s="23"/>
      <c r="S1560" s="23"/>
      <c r="T1560" s="22"/>
      <c r="U1560" s="22"/>
      <c r="V1560" s="22"/>
      <c r="W1560" s="22"/>
    </row>
    <row r="1561" spans="1:23" s="20" customFormat="1" ht="5.0999999999999996" customHeight="1" x14ac:dyDescent="0.3">
      <c r="A1561" s="18"/>
      <c r="B1561" s="194"/>
      <c r="C1561" s="226"/>
      <c r="D1561" s="36"/>
      <c r="F1561" s="782"/>
      <c r="G1561" s="782"/>
      <c r="H1561" s="782"/>
      <c r="I1561" s="782"/>
      <c r="J1561" s="782"/>
      <c r="K1561" s="782"/>
      <c r="L1561" s="782"/>
      <c r="M1561" s="782"/>
      <c r="N1561" s="950"/>
      <c r="O1561" s="36"/>
      <c r="P1561" s="23"/>
      <c r="Q1561" s="22"/>
      <c r="R1561" s="23"/>
      <c r="S1561" s="23"/>
      <c r="T1561" s="22"/>
      <c r="U1561" s="22"/>
      <c r="V1561" s="22"/>
      <c r="W1561" s="22"/>
    </row>
    <row r="1562" spans="1:23" ht="12.75" customHeight="1" x14ac:dyDescent="0.25">
      <c r="C1562" s="224"/>
      <c r="D1562" s="25"/>
      <c r="E1562" s="118" t="s">
        <v>313</v>
      </c>
      <c r="F1562" s="657" t="str">
        <f>Translations!$B$257</f>
        <v>Beskrivning av den metod som används</v>
      </c>
      <c r="G1562" s="657"/>
      <c r="H1562" s="657"/>
      <c r="I1562" s="657"/>
      <c r="J1562" s="657"/>
      <c r="K1562" s="657"/>
      <c r="L1562" s="657"/>
      <c r="M1562" s="657"/>
      <c r="N1562" s="940"/>
    </row>
    <row r="1563" spans="1:23" ht="12.75" customHeight="1" x14ac:dyDescent="0.25">
      <c r="C1563" s="224"/>
      <c r="D1563" s="25"/>
      <c r="E1563" s="118"/>
      <c r="F1563" s="932" t="str">
        <f>IF(I1538&lt;&gt;"",HYPERLINK("#" &amp; Q1563,EUConst_MsgDescription),"")</f>
        <v/>
      </c>
      <c r="G1563" s="906"/>
      <c r="H1563" s="906"/>
      <c r="I1563" s="906"/>
      <c r="J1563" s="906"/>
      <c r="K1563" s="906"/>
      <c r="L1563" s="906"/>
      <c r="M1563" s="906"/>
      <c r="N1563" s="907"/>
      <c r="P1563" s="22" t="s">
        <v>175</v>
      </c>
      <c r="Q1563" s="371" t="str">
        <f>"#"&amp;ADDRESS(ROW($C$11),COLUMN($C$11))</f>
        <v>#$C$11</v>
      </c>
    </row>
    <row r="1564" spans="1:23" ht="5.0999999999999996" customHeight="1" x14ac:dyDescent="0.25">
      <c r="C1564" s="224"/>
      <c r="D1564" s="25"/>
      <c r="E1564" s="24"/>
      <c r="F1564" s="782"/>
      <c r="G1564" s="782"/>
      <c r="H1564" s="782"/>
      <c r="I1564" s="782"/>
      <c r="J1564" s="782"/>
      <c r="K1564" s="782"/>
      <c r="L1564" s="782"/>
      <c r="M1564" s="782"/>
      <c r="N1564" s="950"/>
    </row>
    <row r="1565" spans="1:23" ht="50.1" customHeight="1" x14ac:dyDescent="0.25">
      <c r="C1565" s="224"/>
      <c r="D1565" s="24"/>
      <c r="E1565" s="265"/>
      <c r="F1565" s="871"/>
      <c r="G1565" s="872"/>
      <c r="H1565" s="872"/>
      <c r="I1565" s="872"/>
      <c r="J1565" s="872"/>
      <c r="K1565" s="872"/>
      <c r="L1565" s="872"/>
      <c r="M1565" s="872"/>
      <c r="N1565" s="886"/>
    </row>
    <row r="1566" spans="1:23" ht="5.0999999999999996" customHeight="1" thickBot="1" x14ac:dyDescent="0.3">
      <c r="C1566" s="224"/>
      <c r="N1566" s="225"/>
    </row>
    <row r="1567" spans="1:23" ht="12.75" customHeight="1" x14ac:dyDescent="0.25">
      <c r="C1567" s="224"/>
      <c r="D1567" s="25"/>
      <c r="E1567" s="118"/>
      <c r="F1567" s="894" t="str">
        <f>Translations!$B$210</f>
        <v>Hänvisning till externa filer, i förekommande fall</v>
      </c>
      <c r="G1567" s="894"/>
      <c r="H1567" s="894"/>
      <c r="I1567" s="894"/>
      <c r="J1567" s="894"/>
      <c r="K1567" s="845"/>
      <c r="L1567" s="845"/>
      <c r="M1567" s="845"/>
      <c r="N1567" s="845"/>
      <c r="W1567" s="266" t="s">
        <v>168</v>
      </c>
    </row>
    <row r="1568" spans="1:23" ht="5.0999999999999996" customHeight="1" x14ac:dyDescent="0.25">
      <c r="C1568" s="224"/>
      <c r="D1568" s="25"/>
      <c r="N1568" s="225"/>
      <c r="W1568" s="253"/>
    </row>
    <row r="1569" spans="1:23" ht="12.75" customHeight="1" x14ac:dyDescent="0.25">
      <c r="C1569" s="224"/>
      <c r="D1569" s="25" t="s">
        <v>32</v>
      </c>
      <c r="E1569" s="884" t="str">
        <f>Translations!$B$258</f>
        <v>Har den hierarkiska ordningen följts?</v>
      </c>
      <c r="F1569" s="884"/>
      <c r="G1569" s="884"/>
      <c r="H1569" s="885"/>
      <c r="I1569" s="260"/>
      <c r="J1569" s="256" t="str">
        <f>Translations!$B$259</f>
        <v>Om inte, varför?</v>
      </c>
      <c r="K1569" s="871"/>
      <c r="L1569" s="872"/>
      <c r="M1569" s="872"/>
      <c r="N1569" s="886"/>
      <c r="W1569" s="258" t="b">
        <f>AND(I1569&lt;&gt;"",I1569=TRUE)</f>
        <v>0</v>
      </c>
    </row>
    <row r="1570" spans="1:23" ht="5.0999999999999996" customHeight="1" x14ac:dyDescent="0.25">
      <c r="C1570" s="224"/>
      <c r="E1570" s="431"/>
      <c r="F1570" s="431"/>
      <c r="G1570" s="431"/>
      <c r="H1570" s="431"/>
      <c r="I1570" s="431"/>
      <c r="J1570" s="431"/>
      <c r="K1570" s="431"/>
      <c r="L1570" s="431"/>
      <c r="M1570" s="431"/>
      <c r="N1570" s="555"/>
      <c r="W1570" s="253"/>
    </row>
    <row r="1571" spans="1:23" ht="12.75" customHeight="1" x14ac:dyDescent="0.25">
      <c r="C1571" s="224"/>
      <c r="D1571" s="25"/>
      <c r="E1571" s="25"/>
      <c r="F1571" s="657" t="str">
        <f>Translations!$B$264</f>
        <v>Ytterligare uppgifter om eventuella avvikelser från hierarkin</v>
      </c>
      <c r="G1571" s="657"/>
      <c r="H1571" s="657"/>
      <c r="I1571" s="657"/>
      <c r="J1571" s="657"/>
      <c r="K1571" s="657"/>
      <c r="L1571" s="657"/>
      <c r="M1571" s="657"/>
      <c r="N1571" s="940"/>
      <c r="W1571" s="253"/>
    </row>
    <row r="1572" spans="1:23" ht="25.5" customHeight="1" thickBot="1" x14ac:dyDescent="0.3">
      <c r="C1572" s="224"/>
      <c r="E1572" s="25"/>
      <c r="F1572" s="982"/>
      <c r="G1572" s="983"/>
      <c r="H1572" s="983"/>
      <c r="I1572" s="983"/>
      <c r="J1572" s="983"/>
      <c r="K1572" s="983"/>
      <c r="L1572" s="983"/>
      <c r="M1572" s="983"/>
      <c r="N1572" s="984"/>
      <c r="W1572" s="268" t="b">
        <f>W1569</f>
        <v>0</v>
      </c>
    </row>
    <row r="1573" spans="1:23" ht="5.0999999999999996" customHeight="1" x14ac:dyDescent="0.25">
      <c r="C1573" s="224"/>
      <c r="D1573" s="25"/>
      <c r="N1573" s="225"/>
    </row>
    <row r="1574" spans="1:23" ht="12.75" customHeight="1" x14ac:dyDescent="0.25">
      <c r="C1574" s="224"/>
      <c r="D1574" s="25" t="s">
        <v>33</v>
      </c>
      <c r="E1574" s="985" t="str">
        <f>Translations!$B$828</f>
        <v>Beskrivning av metoden för att spåra de tillverkade produkterna och varorna</v>
      </c>
      <c r="F1574" s="985"/>
      <c r="G1574" s="985"/>
      <c r="H1574" s="985"/>
      <c r="I1574" s="985"/>
      <c r="J1574" s="985"/>
      <c r="K1574" s="985"/>
      <c r="L1574" s="985"/>
      <c r="M1574" s="985"/>
      <c r="N1574" s="986"/>
    </row>
    <row r="1575" spans="1:23" ht="5.0999999999999996" customHeight="1" x14ac:dyDescent="0.25">
      <c r="C1575" s="224"/>
      <c r="E1575" s="711"/>
      <c r="F1575" s="712"/>
      <c r="G1575" s="712"/>
      <c r="H1575" s="712"/>
      <c r="I1575" s="712"/>
      <c r="J1575" s="712"/>
      <c r="K1575" s="712"/>
      <c r="L1575" s="712"/>
      <c r="M1575" s="712"/>
      <c r="N1575" s="987"/>
    </row>
    <row r="1576" spans="1:23" ht="50.1" customHeight="1" x14ac:dyDescent="0.25">
      <c r="C1576" s="224"/>
      <c r="D1576" s="25"/>
      <c r="E1576" s="265"/>
      <c r="F1576" s="871"/>
      <c r="G1576" s="872"/>
      <c r="H1576" s="872"/>
      <c r="I1576" s="872"/>
      <c r="J1576" s="872"/>
      <c r="K1576" s="872"/>
      <c r="L1576" s="872"/>
      <c r="M1576" s="872"/>
      <c r="N1576" s="886"/>
    </row>
    <row r="1577" spans="1:23" ht="5.0999999999999996" customHeight="1" x14ac:dyDescent="0.25">
      <c r="C1577" s="224"/>
      <c r="N1577" s="225"/>
    </row>
    <row r="1578" spans="1:23" ht="5.0999999999999996" customHeight="1" x14ac:dyDescent="0.25">
      <c r="C1578" s="232"/>
      <c r="D1578" s="235"/>
      <c r="E1578" s="233"/>
      <c r="F1578" s="233"/>
      <c r="G1578" s="233"/>
      <c r="H1578" s="233"/>
      <c r="I1578" s="233"/>
      <c r="J1578" s="233"/>
      <c r="K1578" s="233"/>
      <c r="L1578" s="233"/>
      <c r="M1578" s="233"/>
      <c r="N1578" s="234"/>
    </row>
    <row r="1579" spans="1:23" s="20" customFormat="1" ht="14.25" customHeight="1" x14ac:dyDescent="0.25">
      <c r="A1579" s="18"/>
      <c r="B1579" s="36"/>
      <c r="C1579" s="224"/>
      <c r="D1579" s="16" t="s">
        <v>27</v>
      </c>
      <c r="E1579" s="781" t="str">
        <f>Translations!$B$322</f>
        <v>Relevant elförbrukning</v>
      </c>
      <c r="F1579" s="781"/>
      <c r="G1579" s="781"/>
      <c r="H1579" s="781"/>
      <c r="I1579" s="781"/>
      <c r="J1579" s="781"/>
      <c r="K1579" s="781"/>
      <c r="L1579" s="781"/>
      <c r="M1579" s="781"/>
      <c r="N1579" s="988"/>
      <c r="O1579" s="36"/>
      <c r="P1579" s="22" t="s">
        <v>175</v>
      </c>
      <c r="Q1579" s="371" t="str">
        <f>"#"&amp;ADDRESS(ROW(D1664),COLUMN(D1664))</f>
        <v>#$D$1664</v>
      </c>
      <c r="R1579" s="23"/>
      <c r="S1579" s="23"/>
      <c r="T1579" s="18"/>
      <c r="U1579" s="18"/>
      <c r="V1579" s="245"/>
      <c r="W1579" s="245"/>
    </row>
    <row r="1580" spans="1:23" ht="12.75" customHeight="1" thickBot="1" x14ac:dyDescent="0.3">
      <c r="C1580" s="224"/>
      <c r="D1580" s="25" t="s">
        <v>31</v>
      </c>
      <c r="E1580" s="862" t="str">
        <f>Translations!$B$249</f>
        <v>Information om tillämpad metod</v>
      </c>
      <c r="F1580" s="862"/>
      <c r="G1580" s="862"/>
      <c r="H1580" s="862"/>
      <c r="I1580" s="862"/>
      <c r="J1580" s="862"/>
      <c r="K1580" s="862"/>
      <c r="L1580" s="862"/>
      <c r="M1580" s="862"/>
      <c r="N1580" s="968"/>
      <c r="T1580" s="18"/>
    </row>
    <row r="1581" spans="1:23" ht="25.5" customHeight="1" thickBot="1" x14ac:dyDescent="0.3">
      <c r="B1581" s="244"/>
      <c r="C1581" s="224"/>
      <c r="E1581" s="25"/>
      <c r="I1581" s="863" t="str">
        <f>Translations!$B$254</f>
        <v>Datakälla</v>
      </c>
      <c r="J1581" s="863"/>
      <c r="K1581" s="863" t="str">
        <f>Translations!$B$255</f>
        <v>Andra datakällor 
(i förekommande fall)</v>
      </c>
      <c r="L1581" s="863"/>
      <c r="M1581" s="863" t="str">
        <f>Translations!$B$255</f>
        <v>Andra datakällor 
(i förekommande fall)</v>
      </c>
      <c r="N1581" s="863"/>
      <c r="S1581" s="266" t="s">
        <v>1154</v>
      </c>
      <c r="W1581" s="266" t="s">
        <v>168</v>
      </c>
    </row>
    <row r="1582" spans="1:23" ht="12.75" customHeight="1" x14ac:dyDescent="0.25">
      <c r="B1582" s="244"/>
      <c r="C1582" s="224"/>
      <c r="E1582" s="25" t="s">
        <v>310</v>
      </c>
      <c r="F1582" s="869" t="str">
        <f>Translations!$B$322</f>
        <v>Relevant elförbrukning</v>
      </c>
      <c r="G1582" s="869"/>
      <c r="H1582" s="870"/>
      <c r="I1582" s="928"/>
      <c r="J1582" s="928"/>
      <c r="K1582" s="910"/>
      <c r="L1582" s="910"/>
      <c r="M1582" s="910"/>
      <c r="N1582" s="910"/>
      <c r="S1582" s="252" t="b">
        <f>IF(I1538&lt;&gt;"",IF(INDEX(EUconst_BMlistElExchangability,MATCH(I1538,EUconst_BMlistNames,0))=TRUE,FALSE,TRUE),FALSE)</f>
        <v>0</v>
      </c>
      <c r="W1582" s="486"/>
    </row>
    <row r="1583" spans="1:23" ht="5.0999999999999996" customHeight="1" x14ac:dyDescent="0.25">
      <c r="B1583" s="244"/>
      <c r="C1583" s="224"/>
      <c r="D1583" s="25"/>
      <c r="N1583" s="225"/>
      <c r="S1583" s="253"/>
      <c r="W1583" s="253"/>
    </row>
    <row r="1584" spans="1:23" ht="12.75" customHeight="1" x14ac:dyDescent="0.25">
      <c r="B1584" s="244"/>
      <c r="C1584" s="224"/>
      <c r="D1584" s="25"/>
      <c r="E1584" s="118" t="s">
        <v>311</v>
      </c>
      <c r="F1584" s="657" t="str">
        <f>Translations!$B$257</f>
        <v>Beskrivning av den metod som används</v>
      </c>
      <c r="G1584" s="657"/>
      <c r="H1584" s="657"/>
      <c r="I1584" s="657"/>
      <c r="J1584" s="657"/>
      <c r="K1584" s="657"/>
      <c r="L1584" s="657"/>
      <c r="M1584" s="657"/>
      <c r="N1584" s="940"/>
      <c r="S1584" s="253"/>
      <c r="W1584" s="253"/>
    </row>
    <row r="1585" spans="2:23" ht="5.0999999999999996" customHeight="1" x14ac:dyDescent="0.25">
      <c r="B1585" s="244"/>
      <c r="C1585" s="224"/>
      <c r="E1585" s="37"/>
      <c r="F1585" s="531"/>
      <c r="G1585" s="533"/>
      <c r="H1585" s="533"/>
      <c r="I1585" s="533"/>
      <c r="J1585" s="533"/>
      <c r="K1585" s="533"/>
      <c r="L1585" s="533"/>
      <c r="M1585" s="533"/>
      <c r="N1585" s="549"/>
      <c r="S1585" s="253"/>
      <c r="W1585" s="253"/>
    </row>
    <row r="1586" spans="2:23" ht="12.75" customHeight="1" x14ac:dyDescent="0.25">
      <c r="B1586" s="244"/>
      <c r="C1586" s="224"/>
      <c r="D1586" s="25"/>
      <c r="E1586" s="118"/>
      <c r="F1586" s="932" t="str">
        <f>IF(AND(I1538&lt;&gt;"",J1579=""),HYPERLINK("#" &amp; Q1586,EUConst_MsgDescription),"")</f>
        <v/>
      </c>
      <c r="G1586" s="906"/>
      <c r="H1586" s="906"/>
      <c r="I1586" s="906"/>
      <c r="J1586" s="906"/>
      <c r="K1586" s="906"/>
      <c r="L1586" s="906"/>
      <c r="M1586" s="906"/>
      <c r="N1586" s="907"/>
      <c r="P1586" s="22" t="s">
        <v>175</v>
      </c>
      <c r="Q1586" s="371" t="str">
        <f>"#"&amp;ADDRESS(ROW($C$10),COLUMN($C$10))</f>
        <v>#$C$10</v>
      </c>
      <c r="S1586" s="253"/>
      <c r="W1586" s="253"/>
    </row>
    <row r="1587" spans="2:23" ht="5.0999999999999996" customHeight="1" x14ac:dyDescent="0.25">
      <c r="B1587" s="244"/>
      <c r="C1587" s="224"/>
      <c r="D1587" s="25"/>
      <c r="E1587" s="24"/>
      <c r="F1587" s="941"/>
      <c r="G1587" s="941"/>
      <c r="H1587" s="941"/>
      <c r="I1587" s="941"/>
      <c r="J1587" s="941"/>
      <c r="K1587" s="941"/>
      <c r="L1587" s="941"/>
      <c r="M1587" s="941"/>
      <c r="N1587" s="942"/>
      <c r="S1587" s="253"/>
      <c r="W1587" s="253"/>
    </row>
    <row r="1588" spans="2:23" ht="50.1" customHeight="1" x14ac:dyDescent="0.25">
      <c r="B1588" s="244"/>
      <c r="C1588" s="224"/>
      <c r="D1588" s="24"/>
      <c r="E1588" s="265"/>
      <c r="F1588" s="943"/>
      <c r="G1588" s="944"/>
      <c r="H1588" s="944"/>
      <c r="I1588" s="944"/>
      <c r="J1588" s="944"/>
      <c r="K1588" s="944"/>
      <c r="L1588" s="944"/>
      <c r="M1588" s="944"/>
      <c r="N1588" s="945"/>
      <c r="S1588" s="252" t="b">
        <f>S1582</f>
        <v>0</v>
      </c>
      <c r="W1588" s="252"/>
    </row>
    <row r="1589" spans="2:23" ht="5.0999999999999996" customHeight="1" x14ac:dyDescent="0.25">
      <c r="B1589" s="244"/>
      <c r="C1589" s="224"/>
      <c r="D1589" s="25"/>
      <c r="N1589" s="225"/>
      <c r="S1589" s="253"/>
      <c r="W1589" s="253"/>
    </row>
    <row r="1590" spans="2:23" ht="12.75" customHeight="1" x14ac:dyDescent="0.25">
      <c r="B1590" s="244"/>
      <c r="C1590" s="224"/>
      <c r="D1590" s="25"/>
      <c r="E1590" s="118"/>
      <c r="F1590" s="894" t="str">
        <f>Translations!$B$210</f>
        <v>Hänvisning till externa filer, i förekommande fall</v>
      </c>
      <c r="G1590" s="894"/>
      <c r="H1590" s="894"/>
      <c r="I1590" s="894"/>
      <c r="J1590" s="894"/>
      <c r="K1590" s="845"/>
      <c r="L1590" s="845"/>
      <c r="M1590" s="845"/>
      <c r="N1590" s="845"/>
      <c r="S1590" s="253"/>
      <c r="W1590" s="252"/>
    </row>
    <row r="1591" spans="2:23" ht="5.0999999999999996" customHeight="1" x14ac:dyDescent="0.25">
      <c r="B1591" s="244"/>
      <c r="C1591" s="224"/>
      <c r="D1591" s="25"/>
      <c r="N1591" s="225"/>
      <c r="S1591" s="253"/>
      <c r="W1591" s="253"/>
    </row>
    <row r="1592" spans="2:23" ht="12.75" customHeight="1" x14ac:dyDescent="0.25">
      <c r="B1592" s="244"/>
      <c r="C1592" s="224"/>
      <c r="D1592" s="25" t="s">
        <v>32</v>
      </c>
      <c r="E1592" s="884" t="str">
        <f>Translations!$B$258</f>
        <v>Har den hierarkiska ordningen följts?</v>
      </c>
      <c r="F1592" s="884"/>
      <c r="G1592" s="884"/>
      <c r="H1592" s="885"/>
      <c r="I1592" s="260"/>
      <c r="J1592" s="256" t="str">
        <f>Translations!$B$259</f>
        <v>Om inte, varför?</v>
      </c>
      <c r="K1592" s="871"/>
      <c r="L1592" s="872"/>
      <c r="M1592" s="872"/>
      <c r="N1592" s="886"/>
      <c r="S1592" s="252" t="b">
        <f>S1588</f>
        <v>0</v>
      </c>
      <c r="W1592" s="258" t="b">
        <f>OR(W1590,AND(I1592&lt;&gt;"",I1592=TRUE))</f>
        <v>0</v>
      </c>
    </row>
    <row r="1593" spans="2:23" ht="12.75" customHeight="1" x14ac:dyDescent="0.25">
      <c r="B1593" s="244"/>
      <c r="C1593" s="224"/>
      <c r="D1593" s="25"/>
      <c r="E1593" s="37" t="s">
        <v>139</v>
      </c>
      <c r="F1593" s="858" t="str">
        <f>Translations!$B$263</f>
        <v>Orimliga kostnader: det skulle medföra orimliga kostnader att använda bättre datakällor.</v>
      </c>
      <c r="G1593" s="861"/>
      <c r="H1593" s="861"/>
      <c r="I1593" s="861"/>
      <c r="J1593" s="861"/>
      <c r="K1593" s="861"/>
      <c r="L1593" s="861"/>
      <c r="M1593" s="861"/>
      <c r="N1593" s="946"/>
      <c r="S1593" s="253"/>
      <c r="W1593" s="253"/>
    </row>
    <row r="1594" spans="2:23" ht="5.0999999999999996" customHeight="1" x14ac:dyDescent="0.25">
      <c r="B1594" s="244"/>
      <c r="C1594" s="224"/>
      <c r="E1594" s="431"/>
      <c r="F1594" s="431"/>
      <c r="G1594" s="431"/>
      <c r="H1594" s="431"/>
      <c r="I1594" s="431"/>
      <c r="J1594" s="431"/>
      <c r="K1594" s="431"/>
      <c r="L1594" s="431"/>
      <c r="M1594" s="431"/>
      <c r="N1594" s="555"/>
      <c r="S1594" s="253"/>
      <c r="W1594" s="253"/>
    </row>
    <row r="1595" spans="2:23" ht="12.75" customHeight="1" x14ac:dyDescent="0.25">
      <c r="B1595" s="244"/>
      <c r="C1595" s="224"/>
      <c r="D1595" s="25"/>
      <c r="E1595" s="25"/>
      <c r="F1595" s="657" t="str">
        <f>Translations!$B$264</f>
        <v>Ytterligare uppgifter om eventuella avvikelser från hierarkin</v>
      </c>
      <c r="G1595" s="657"/>
      <c r="H1595" s="657"/>
      <c r="I1595" s="657"/>
      <c r="J1595" s="657"/>
      <c r="K1595" s="657"/>
      <c r="L1595" s="657"/>
      <c r="M1595" s="657"/>
      <c r="N1595" s="940"/>
      <c r="S1595" s="253"/>
      <c r="W1595" s="253"/>
    </row>
    <row r="1596" spans="2:23" ht="25.5" customHeight="1" thickBot="1" x14ac:dyDescent="0.3">
      <c r="B1596" s="244"/>
      <c r="C1596" s="224"/>
      <c r="E1596" s="25"/>
      <c r="F1596" s="891"/>
      <c r="G1596" s="892"/>
      <c r="H1596" s="892"/>
      <c r="I1596" s="892"/>
      <c r="J1596" s="892"/>
      <c r="K1596" s="892"/>
      <c r="L1596" s="892"/>
      <c r="M1596" s="892"/>
      <c r="N1596" s="893"/>
      <c r="S1596" s="273" t="b">
        <f>S1592</f>
        <v>0</v>
      </c>
      <c r="W1596" s="268" t="b">
        <f>W1592</f>
        <v>0</v>
      </c>
    </row>
    <row r="1597" spans="2:23" ht="5.0999999999999996" customHeight="1" x14ac:dyDescent="0.25">
      <c r="B1597" s="244"/>
      <c r="C1597" s="224"/>
      <c r="N1597" s="225"/>
    </row>
    <row r="1598" spans="2:23" ht="5.0999999999999996" customHeight="1" x14ac:dyDescent="0.25">
      <c r="B1598" s="244"/>
      <c r="C1598" s="232"/>
      <c r="D1598" s="235"/>
      <c r="E1598" s="233"/>
      <c r="F1598" s="233"/>
      <c r="G1598" s="233"/>
      <c r="H1598" s="233"/>
      <c r="I1598" s="233"/>
      <c r="J1598" s="233"/>
      <c r="K1598" s="233"/>
      <c r="L1598" s="233"/>
      <c r="M1598" s="233"/>
      <c r="N1598" s="234"/>
    </row>
    <row r="1599" spans="2:23" ht="12.75" customHeight="1" x14ac:dyDescent="0.25">
      <c r="B1599" s="244"/>
      <c r="C1599" s="344"/>
      <c r="D1599" s="34" t="s">
        <v>28</v>
      </c>
      <c r="E1599" s="947" t="str">
        <f>Translations!$B$324</f>
        <v>Finns relevanta mätbara värmeflöden som importeras från anläggningar eller enheter utanför ETS-systemet?</v>
      </c>
      <c r="F1599" s="947"/>
      <c r="G1599" s="947"/>
      <c r="H1599" s="947"/>
      <c r="I1599" s="947"/>
      <c r="J1599" s="947"/>
      <c r="K1599" s="947"/>
      <c r="L1599" s="947"/>
      <c r="M1599" s="931"/>
      <c r="N1599" s="931"/>
      <c r="R1599" s="254"/>
    </row>
    <row r="1600" spans="2:23" ht="5.0999999999999996" customHeight="1" x14ac:dyDescent="0.25">
      <c r="B1600" s="244"/>
      <c r="C1600" s="344"/>
      <c r="D1600" s="20"/>
      <c r="E1600" s="550"/>
      <c r="F1600" s="550"/>
      <c r="G1600" s="550"/>
      <c r="H1600" s="550"/>
      <c r="I1600" s="550"/>
      <c r="J1600" s="550"/>
      <c r="K1600" s="550"/>
      <c r="L1600" s="550"/>
      <c r="M1600" s="550"/>
      <c r="N1600" s="562"/>
      <c r="R1600" s="254"/>
    </row>
    <row r="1601" spans="2:23" ht="12.75" customHeight="1" x14ac:dyDescent="0.25">
      <c r="B1601" s="244"/>
      <c r="C1601" s="344"/>
      <c r="D1601" s="20"/>
      <c r="E1601" s="20"/>
      <c r="F1601" s="948" t="str">
        <f>Translations!$B$257</f>
        <v>Beskrivning av den metod som används</v>
      </c>
      <c r="G1601" s="948"/>
      <c r="H1601" s="948"/>
      <c r="I1601" s="948"/>
      <c r="J1601" s="948"/>
      <c r="K1601" s="948"/>
      <c r="L1601" s="948"/>
      <c r="M1601" s="948"/>
      <c r="N1601" s="949"/>
      <c r="R1601" s="254"/>
    </row>
    <row r="1602" spans="2:23" ht="5.0999999999999996" customHeight="1" thickBot="1" x14ac:dyDescent="0.3">
      <c r="B1602" s="244"/>
      <c r="C1602" s="344"/>
      <c r="D1602" s="20"/>
      <c r="E1602" s="37"/>
      <c r="F1602" s="346"/>
      <c r="G1602" s="347"/>
      <c r="H1602" s="347"/>
      <c r="I1602" s="347"/>
      <c r="J1602" s="347"/>
      <c r="K1602" s="347"/>
      <c r="L1602" s="347"/>
      <c r="M1602" s="347"/>
      <c r="N1602" s="348"/>
    </row>
    <row r="1603" spans="2:23" ht="12.75" customHeight="1" x14ac:dyDescent="0.25">
      <c r="B1603" s="244"/>
      <c r="C1603" s="344"/>
      <c r="D1603" s="345"/>
      <c r="E1603" s="349"/>
      <c r="F1603" s="932" t="str">
        <f>IF(I1538&lt;&gt;"",HYPERLINK("#" &amp; Q1603,EUConst_MsgDescription),"")</f>
        <v/>
      </c>
      <c r="G1603" s="906"/>
      <c r="H1603" s="906"/>
      <c r="I1603" s="906"/>
      <c r="J1603" s="906"/>
      <c r="K1603" s="906"/>
      <c r="L1603" s="906"/>
      <c r="M1603" s="906"/>
      <c r="N1603" s="907"/>
      <c r="P1603" s="22" t="s">
        <v>175</v>
      </c>
      <c r="Q1603" s="371" t="str">
        <f>"#"&amp;ADDRESS(ROW($C$10),COLUMN($C$10))</f>
        <v>#$C$10</v>
      </c>
      <c r="W1603" s="266" t="s">
        <v>168</v>
      </c>
    </row>
    <row r="1604" spans="2:23" ht="5.0999999999999996" customHeight="1" thickBot="1" x14ac:dyDescent="0.3">
      <c r="B1604" s="244"/>
      <c r="C1604" s="344"/>
      <c r="D1604" s="345"/>
      <c r="E1604" s="349"/>
      <c r="F1604" s="979"/>
      <c r="G1604" s="980"/>
      <c r="H1604" s="980"/>
      <c r="I1604" s="980"/>
      <c r="J1604" s="980"/>
      <c r="K1604" s="980"/>
      <c r="L1604" s="980"/>
      <c r="M1604" s="980"/>
      <c r="N1604" s="981"/>
      <c r="P1604" s="22"/>
      <c r="W1604" s="253"/>
    </row>
    <row r="1605" spans="2:23" ht="50.1" customHeight="1" thickBot="1" x14ac:dyDescent="0.3">
      <c r="B1605" s="244"/>
      <c r="C1605" s="344"/>
      <c r="D1605" s="20"/>
      <c r="E1605" s="20"/>
      <c r="F1605" s="891"/>
      <c r="G1605" s="892"/>
      <c r="H1605" s="892"/>
      <c r="I1605" s="892"/>
      <c r="J1605" s="892"/>
      <c r="K1605" s="892"/>
      <c r="L1605" s="892"/>
      <c r="M1605" s="892"/>
      <c r="N1605" s="893"/>
      <c r="R1605" s="254"/>
      <c r="V1605" s="254"/>
      <c r="W1605" s="377" t="b">
        <f>OR(W1599,AND(M1599&lt;&gt;"",M1599=FALSE))</f>
        <v>0</v>
      </c>
    </row>
    <row r="1606" spans="2:23" ht="5.0999999999999996" customHeight="1" x14ac:dyDescent="0.25">
      <c r="B1606" s="244"/>
      <c r="C1606" s="344"/>
      <c r="D1606" s="345"/>
      <c r="E1606" s="350"/>
      <c r="F1606" s="551"/>
      <c r="G1606" s="551"/>
      <c r="H1606" s="551"/>
      <c r="I1606" s="551"/>
      <c r="J1606" s="551"/>
      <c r="K1606" s="551"/>
      <c r="L1606" s="551"/>
      <c r="M1606" s="551"/>
      <c r="N1606" s="351"/>
      <c r="R1606" s="254"/>
    </row>
    <row r="1607" spans="2:23" ht="12.75" customHeight="1" x14ac:dyDescent="0.25">
      <c r="B1607" s="244"/>
      <c r="C1607" s="352"/>
      <c r="D1607" s="353"/>
      <c r="E1607" s="353"/>
      <c r="F1607" s="353"/>
      <c r="G1607" s="353"/>
      <c r="H1607" s="353"/>
      <c r="I1607" s="353"/>
      <c r="J1607" s="353"/>
      <c r="K1607" s="353"/>
      <c r="L1607" s="353"/>
      <c r="M1607" s="353"/>
      <c r="N1607" s="354"/>
    </row>
    <row r="1608" spans="2:23" ht="15" customHeight="1" x14ac:dyDescent="0.25">
      <c r="B1608" s="244"/>
      <c r="C1608" s="318"/>
      <c r="D1608" s="969" t="str">
        <f>Translations!$B$329</f>
        <v>Uppgifter som krävs för att fastställa den riktmärkesrelaterade förbättringsfaktorn enligt artikel 10a.2 i direktivet</v>
      </c>
      <c r="E1608" s="970"/>
      <c r="F1608" s="970"/>
      <c r="G1608" s="970"/>
      <c r="H1608" s="970"/>
      <c r="I1608" s="970"/>
      <c r="J1608" s="970"/>
      <c r="K1608" s="970"/>
      <c r="L1608" s="970"/>
      <c r="M1608" s="970"/>
      <c r="N1608" s="971"/>
    </row>
    <row r="1609" spans="2:23" ht="5.0999999999999996" customHeight="1" x14ac:dyDescent="0.25">
      <c r="B1609" s="244"/>
      <c r="C1609" s="318"/>
      <c r="D1609" s="319"/>
      <c r="E1609" s="319"/>
      <c r="F1609" s="319"/>
      <c r="G1609" s="319"/>
      <c r="H1609" s="319"/>
      <c r="I1609" s="319"/>
      <c r="J1609" s="319"/>
      <c r="K1609" s="319"/>
      <c r="L1609" s="319"/>
      <c r="M1609" s="319"/>
      <c r="N1609" s="320"/>
    </row>
    <row r="1610" spans="2:23" ht="12.75" customHeight="1" x14ac:dyDescent="0.25">
      <c r="B1610" s="244"/>
      <c r="C1610" s="318"/>
      <c r="D1610" s="321" t="s">
        <v>29</v>
      </c>
      <c r="E1610" s="977" t="str">
        <f>Translations!$B$330</f>
        <v>Utsläpp som direkt kan tillskrivas delanläggningen</v>
      </c>
      <c r="F1610" s="977"/>
      <c r="G1610" s="977"/>
      <c r="H1610" s="977"/>
      <c r="I1610" s="977"/>
      <c r="J1610" s="977"/>
      <c r="K1610" s="977"/>
      <c r="L1610" s="977"/>
      <c r="M1610" s="977"/>
      <c r="N1610" s="978"/>
    </row>
    <row r="1611" spans="2:23" ht="12.75" customHeight="1" x14ac:dyDescent="0.25">
      <c r="B1611" s="244"/>
      <c r="C1611" s="318"/>
      <c r="D1611" s="322" t="s">
        <v>31</v>
      </c>
      <c r="E1611" s="925" t="str">
        <f>Translations!$B$331</f>
        <v>Tillskrivning av utsläpp som direkt kan tillskrivas delanläggningen</v>
      </c>
      <c r="F1611" s="925"/>
      <c r="G1611" s="925"/>
      <c r="H1611" s="925"/>
      <c r="I1611" s="925"/>
      <c r="J1611" s="925"/>
      <c r="K1611" s="925"/>
      <c r="L1611" s="925"/>
      <c r="M1611" s="925"/>
      <c r="N1611" s="926"/>
      <c r="T1611" s="18"/>
    </row>
    <row r="1612" spans="2:23" ht="5.0999999999999996" customHeight="1" x14ac:dyDescent="0.25">
      <c r="B1612" s="244"/>
      <c r="C1612" s="318"/>
      <c r="D1612" s="319"/>
      <c r="E1612" s="936"/>
      <c r="F1612" s="937"/>
      <c r="G1612" s="937"/>
      <c r="H1612" s="937"/>
      <c r="I1612" s="937"/>
      <c r="J1612" s="937"/>
      <c r="K1612" s="937"/>
      <c r="L1612" s="937"/>
      <c r="M1612" s="937"/>
      <c r="N1612" s="938"/>
    </row>
    <row r="1613" spans="2:23" ht="12.75" customHeight="1" x14ac:dyDescent="0.25">
      <c r="B1613" s="244"/>
      <c r="C1613" s="318"/>
      <c r="D1613" s="322"/>
      <c r="E1613" s="324"/>
      <c r="F1613" s="932" t="str">
        <f>IF(I1538&lt;&gt;"",HYPERLINK("#" &amp; Q1613,EUConst_MsgDescription),"")</f>
        <v/>
      </c>
      <c r="G1613" s="906"/>
      <c r="H1613" s="906"/>
      <c r="I1613" s="906"/>
      <c r="J1613" s="906"/>
      <c r="K1613" s="906"/>
      <c r="L1613" s="906"/>
      <c r="M1613" s="906"/>
      <c r="N1613" s="907"/>
      <c r="P1613" s="22" t="s">
        <v>175</v>
      </c>
      <c r="Q1613" s="371" t="str">
        <f>"#"&amp;ADDRESS(ROW($C$10),COLUMN($C$10))</f>
        <v>#$C$10</v>
      </c>
    </row>
    <row r="1614" spans="2:23" ht="5.0999999999999996" customHeight="1" x14ac:dyDescent="0.25">
      <c r="B1614" s="244"/>
      <c r="C1614" s="318"/>
      <c r="D1614" s="322"/>
      <c r="E1614" s="325"/>
      <c r="F1614" s="933"/>
      <c r="G1614" s="933"/>
      <c r="H1614" s="933"/>
      <c r="I1614" s="933"/>
      <c r="J1614" s="933"/>
      <c r="K1614" s="933"/>
      <c r="L1614" s="933"/>
      <c r="M1614" s="933"/>
      <c r="N1614" s="934"/>
    </row>
    <row r="1615" spans="2:23" ht="50.1" customHeight="1" x14ac:dyDescent="0.25">
      <c r="B1615" s="244"/>
      <c r="C1615" s="318"/>
      <c r="D1615" s="319"/>
      <c r="E1615" s="319"/>
      <c r="F1615" s="871"/>
      <c r="G1615" s="872"/>
      <c r="H1615" s="872"/>
      <c r="I1615" s="872"/>
      <c r="J1615" s="872"/>
      <c r="K1615" s="872"/>
      <c r="L1615" s="872"/>
      <c r="M1615" s="872"/>
      <c r="N1615" s="886"/>
    </row>
    <row r="1616" spans="2:23" ht="5.0999999999999996" customHeight="1" x14ac:dyDescent="0.25">
      <c r="B1616" s="244"/>
      <c r="C1616" s="318"/>
      <c r="D1616" s="319"/>
      <c r="E1616" s="319"/>
      <c r="F1616" s="319"/>
      <c r="G1616" s="319"/>
      <c r="H1616" s="319"/>
      <c r="I1616" s="319"/>
      <c r="J1616" s="319"/>
      <c r="K1616" s="319"/>
      <c r="L1616" s="319"/>
      <c r="M1616" s="319"/>
      <c r="N1616" s="320"/>
    </row>
    <row r="1617" spans="1:23" ht="12.75" customHeight="1" x14ac:dyDescent="0.25">
      <c r="B1617" s="244"/>
      <c r="C1617" s="318"/>
      <c r="D1617" s="319"/>
      <c r="E1617" s="319"/>
      <c r="F1617" s="935" t="str">
        <f>Translations!$B$210</f>
        <v>Hänvisning till externa filer, i förekommande fall</v>
      </c>
      <c r="G1617" s="935"/>
      <c r="H1617" s="935"/>
      <c r="I1617" s="935"/>
      <c r="J1617" s="935"/>
      <c r="K1617" s="845"/>
      <c r="L1617" s="845"/>
      <c r="M1617" s="845"/>
      <c r="N1617" s="845"/>
    </row>
    <row r="1618" spans="1:23" ht="5.0999999999999996" customHeight="1" x14ac:dyDescent="0.25">
      <c r="B1618" s="244"/>
      <c r="C1618" s="318"/>
      <c r="D1618" s="319"/>
      <c r="E1618" s="319"/>
      <c r="F1618" s="326"/>
      <c r="G1618" s="326"/>
      <c r="H1618" s="326"/>
      <c r="I1618" s="326"/>
      <c r="J1618" s="326"/>
      <c r="K1618" s="326"/>
      <c r="L1618" s="326"/>
      <c r="M1618" s="326"/>
      <c r="N1618" s="327"/>
    </row>
    <row r="1619" spans="1:23" ht="12.75" customHeight="1" x14ac:dyDescent="0.25">
      <c r="B1619" s="244"/>
      <c r="C1619" s="318"/>
      <c r="D1619" s="322" t="s">
        <v>32</v>
      </c>
      <c r="E1619" s="925" t="str">
        <f>Translations!$B$337</f>
        <v>Finns andra relevanta interna bränsle-/materialmängder?</v>
      </c>
      <c r="F1619" s="925"/>
      <c r="G1619" s="925"/>
      <c r="H1619" s="925"/>
      <c r="I1619" s="925"/>
      <c r="J1619" s="925"/>
      <c r="K1619" s="925"/>
      <c r="L1619" s="925"/>
      <c r="M1619" s="931"/>
      <c r="N1619" s="931"/>
      <c r="T1619" s="18"/>
    </row>
    <row r="1620" spans="1:23" ht="5.0999999999999996" customHeight="1" x14ac:dyDescent="0.25">
      <c r="B1620" s="244"/>
      <c r="C1620" s="318"/>
      <c r="D1620" s="322"/>
      <c r="E1620" s="323"/>
      <c r="F1620" s="936"/>
      <c r="G1620" s="936"/>
      <c r="H1620" s="936"/>
      <c r="I1620" s="936"/>
      <c r="J1620" s="936"/>
      <c r="K1620" s="936"/>
      <c r="L1620" s="936"/>
      <c r="M1620" s="936"/>
      <c r="N1620" s="967"/>
    </row>
    <row r="1621" spans="1:23" ht="25.5" customHeight="1" thickBot="1" x14ac:dyDescent="0.3">
      <c r="B1621" s="244"/>
      <c r="C1621" s="318"/>
      <c r="D1621" s="319"/>
      <c r="E1621" s="319"/>
      <c r="F1621" s="319"/>
      <c r="G1621" s="319"/>
      <c r="H1621" s="319"/>
      <c r="I1621" s="927" t="str">
        <f>Translations!$B$254</f>
        <v>Datakälla</v>
      </c>
      <c r="J1621" s="927"/>
      <c r="K1621" s="927" t="str">
        <f>Translations!$B$255</f>
        <v>Andra datakällor 
(i förekommande fall)</v>
      </c>
      <c r="L1621" s="927"/>
      <c r="M1621" s="927" t="str">
        <f>Translations!$B$255</f>
        <v>Andra datakällor 
(i förekommande fall)</v>
      </c>
      <c r="N1621" s="927"/>
      <c r="W1621" s="245" t="s">
        <v>168</v>
      </c>
    </row>
    <row r="1622" spans="1:23" ht="12.75" customHeight="1" x14ac:dyDescent="0.25">
      <c r="B1622" s="244"/>
      <c r="C1622" s="318"/>
      <c r="D1622" s="322"/>
      <c r="E1622" s="324" t="s">
        <v>310</v>
      </c>
      <c r="F1622" s="930" t="str">
        <f>Translations!$B$342</f>
        <v>Importerade eller exporterade mängder</v>
      </c>
      <c r="G1622" s="939"/>
      <c r="H1622" s="939"/>
      <c r="I1622" s="928"/>
      <c r="J1622" s="928"/>
      <c r="K1622" s="910"/>
      <c r="L1622" s="910"/>
      <c r="M1622" s="910"/>
      <c r="N1622" s="910"/>
      <c r="W1622" s="251" t="b">
        <f>AND(M1619&lt;&gt;"",M1619=FALSE)</f>
        <v>0</v>
      </c>
    </row>
    <row r="1623" spans="1:23" ht="12.75" customHeight="1" x14ac:dyDescent="0.25">
      <c r="B1623" s="244"/>
      <c r="C1623" s="318"/>
      <c r="D1623" s="322"/>
      <c r="E1623" s="324" t="s">
        <v>311</v>
      </c>
      <c r="F1623" s="930" t="str">
        <f>Translations!$B$256</f>
        <v>Energiinnehåll</v>
      </c>
      <c r="G1623" s="939"/>
      <c r="H1623" s="939"/>
      <c r="I1623" s="928"/>
      <c r="J1623" s="928"/>
      <c r="K1623" s="910"/>
      <c r="L1623" s="910"/>
      <c r="M1623" s="910"/>
      <c r="N1623" s="910"/>
      <c r="W1623" s="271" t="b">
        <f>W1622</f>
        <v>0</v>
      </c>
    </row>
    <row r="1624" spans="1:23" ht="12.75" customHeight="1" x14ac:dyDescent="0.25">
      <c r="B1624" s="244"/>
      <c r="C1624" s="318"/>
      <c r="D1624" s="322"/>
      <c r="E1624" s="324" t="s">
        <v>312</v>
      </c>
      <c r="F1624" s="929" t="str">
        <f>Translations!$B$343</f>
        <v>Emissionsfaktor eller koldioxidinnehåll</v>
      </c>
      <c r="G1624" s="929"/>
      <c r="H1624" s="930"/>
      <c r="I1624" s="871"/>
      <c r="J1624" s="886"/>
      <c r="K1624" s="873"/>
      <c r="L1624" s="890"/>
      <c r="M1624" s="873"/>
      <c r="N1624" s="890"/>
      <c r="W1624" s="271" t="b">
        <f>W1623</f>
        <v>0</v>
      </c>
    </row>
    <row r="1625" spans="1:23" ht="12.75" customHeight="1" x14ac:dyDescent="0.25">
      <c r="B1625" s="244"/>
      <c r="C1625" s="318"/>
      <c r="D1625" s="322"/>
      <c r="E1625" s="324" t="s">
        <v>313</v>
      </c>
      <c r="F1625" s="929" t="str">
        <f>Translations!$B$344</f>
        <v>Halten av biomassa</v>
      </c>
      <c r="G1625" s="929"/>
      <c r="H1625" s="930"/>
      <c r="I1625" s="871"/>
      <c r="J1625" s="886"/>
      <c r="K1625" s="873"/>
      <c r="L1625" s="890"/>
      <c r="M1625" s="873"/>
      <c r="N1625" s="890"/>
      <c r="W1625" s="271" t="b">
        <f>W1624</f>
        <v>0</v>
      </c>
    </row>
    <row r="1626" spans="1:23" ht="5.0999999999999996" customHeight="1" x14ac:dyDescent="0.25">
      <c r="B1626" s="244"/>
      <c r="C1626" s="318"/>
      <c r="D1626" s="322"/>
      <c r="E1626" s="319"/>
      <c r="F1626" s="319"/>
      <c r="G1626" s="319"/>
      <c r="H1626" s="319"/>
      <c r="I1626" s="319"/>
      <c r="J1626" s="319"/>
      <c r="K1626" s="319"/>
      <c r="L1626" s="319"/>
      <c r="M1626" s="319"/>
      <c r="N1626" s="320"/>
      <c r="W1626" s="253"/>
    </row>
    <row r="1627" spans="1:23" ht="12.75" customHeight="1" x14ac:dyDescent="0.25">
      <c r="B1627" s="244"/>
      <c r="C1627" s="318"/>
      <c r="D1627" s="322"/>
      <c r="E1627" s="324" t="s">
        <v>314</v>
      </c>
      <c r="F1627" s="923" t="str">
        <f>Translations!$B$257</f>
        <v>Beskrivning av den metod som används</v>
      </c>
      <c r="G1627" s="923"/>
      <c r="H1627" s="923"/>
      <c r="I1627" s="923"/>
      <c r="J1627" s="923"/>
      <c r="K1627" s="923"/>
      <c r="L1627" s="923"/>
      <c r="M1627" s="923"/>
      <c r="N1627" s="924"/>
      <c r="W1627" s="253"/>
    </row>
    <row r="1628" spans="1:23" ht="5.0999999999999996" customHeight="1" x14ac:dyDescent="0.25">
      <c r="B1628" s="244"/>
      <c r="C1628" s="318"/>
      <c r="D1628" s="319"/>
      <c r="E1628" s="323"/>
      <c r="F1628" s="213"/>
      <c r="G1628" s="556"/>
      <c r="H1628" s="556"/>
      <c r="I1628" s="556"/>
      <c r="J1628" s="556"/>
      <c r="K1628" s="556"/>
      <c r="L1628" s="556"/>
      <c r="M1628" s="556"/>
      <c r="N1628" s="557"/>
      <c r="W1628" s="253"/>
    </row>
    <row r="1629" spans="1:23" ht="12.75" customHeight="1" x14ac:dyDescent="0.25">
      <c r="B1629" s="244"/>
      <c r="C1629" s="318"/>
      <c r="D1629" s="322"/>
      <c r="E1629" s="324"/>
      <c r="F1629" s="932" t="str">
        <f>IF(I1538&lt;&gt;"",HYPERLINK("#" &amp; Q1629,EUConst_MsgDescription),"")</f>
        <v/>
      </c>
      <c r="G1629" s="906"/>
      <c r="H1629" s="906"/>
      <c r="I1629" s="906"/>
      <c r="J1629" s="906"/>
      <c r="K1629" s="906"/>
      <c r="L1629" s="906"/>
      <c r="M1629" s="906"/>
      <c r="N1629" s="907"/>
      <c r="P1629" s="22" t="s">
        <v>175</v>
      </c>
      <c r="Q1629" s="371" t="str">
        <f>"#"&amp;ADDRESS(ROW($C$10),COLUMN($C$10))</f>
        <v>#$C$10</v>
      </c>
      <c r="W1629" s="253"/>
    </row>
    <row r="1630" spans="1:23" ht="5.0999999999999996" customHeight="1" x14ac:dyDescent="0.25">
      <c r="B1630" s="244"/>
      <c r="C1630" s="318"/>
      <c r="D1630" s="322"/>
      <c r="E1630" s="325"/>
      <c r="F1630" s="933"/>
      <c r="G1630" s="933"/>
      <c r="H1630" s="933"/>
      <c r="I1630" s="933"/>
      <c r="J1630" s="933"/>
      <c r="K1630" s="933"/>
      <c r="L1630" s="933"/>
      <c r="M1630" s="933"/>
      <c r="N1630" s="934"/>
      <c r="W1630" s="253"/>
    </row>
    <row r="1631" spans="1:23" s="249" customFormat="1" ht="50.1" customHeight="1" x14ac:dyDescent="0.25">
      <c r="A1631" s="254"/>
      <c r="B1631" s="12"/>
      <c r="C1631" s="318"/>
      <c r="D1631" s="325"/>
      <c r="E1631" s="325"/>
      <c r="F1631" s="891"/>
      <c r="G1631" s="892"/>
      <c r="H1631" s="892"/>
      <c r="I1631" s="892"/>
      <c r="J1631" s="892"/>
      <c r="K1631" s="892"/>
      <c r="L1631" s="892"/>
      <c r="M1631" s="892"/>
      <c r="N1631" s="893"/>
      <c r="O1631" s="36"/>
      <c r="P1631" s="254"/>
      <c r="Q1631" s="254"/>
      <c r="R1631" s="254"/>
      <c r="S1631" s="245"/>
      <c r="T1631" s="245"/>
      <c r="U1631" s="254"/>
      <c r="V1631" s="254"/>
      <c r="W1631" s="255" t="b">
        <f>W1625</f>
        <v>0</v>
      </c>
    </row>
    <row r="1632" spans="1:23" ht="5.0999999999999996" customHeight="1" x14ac:dyDescent="0.25">
      <c r="C1632" s="318"/>
      <c r="D1632" s="322"/>
      <c r="E1632" s="319"/>
      <c r="F1632" s="319"/>
      <c r="G1632" s="319"/>
      <c r="H1632" s="319"/>
      <c r="I1632" s="319"/>
      <c r="J1632" s="319"/>
      <c r="K1632" s="319"/>
      <c r="L1632" s="319"/>
      <c r="M1632" s="319"/>
      <c r="N1632" s="320"/>
      <c r="W1632" s="253"/>
    </row>
    <row r="1633" spans="2:23" ht="12.75" customHeight="1" thickBot="1" x14ac:dyDescent="0.3">
      <c r="C1633" s="318"/>
      <c r="D1633" s="322"/>
      <c r="E1633" s="324"/>
      <c r="F1633" s="935" t="str">
        <f>Translations!$B$210</f>
        <v>Hänvisning till externa filer, i förekommande fall</v>
      </c>
      <c r="G1633" s="935"/>
      <c r="H1633" s="935"/>
      <c r="I1633" s="935"/>
      <c r="J1633" s="935"/>
      <c r="K1633" s="845"/>
      <c r="L1633" s="845"/>
      <c r="M1633" s="845"/>
      <c r="N1633" s="845"/>
      <c r="W1633" s="259" t="b">
        <f>W1631</f>
        <v>0</v>
      </c>
    </row>
    <row r="1634" spans="2:23" ht="5.0999999999999996" customHeight="1" x14ac:dyDescent="0.25">
      <c r="C1634" s="318"/>
      <c r="D1634" s="322"/>
      <c r="E1634" s="319"/>
      <c r="F1634" s="319"/>
      <c r="G1634" s="319"/>
      <c r="H1634" s="319"/>
      <c r="I1634" s="319"/>
      <c r="J1634" s="319"/>
      <c r="K1634" s="319"/>
      <c r="L1634" s="319"/>
      <c r="M1634" s="319"/>
      <c r="N1634" s="320"/>
    </row>
    <row r="1635" spans="2:23" ht="12.75" customHeight="1" thickBot="1" x14ac:dyDescent="0.3">
      <c r="C1635" s="318"/>
      <c r="D1635" s="322" t="s">
        <v>33</v>
      </c>
      <c r="E1635" s="925" t="str">
        <f>Translations!$B$345</f>
        <v>Är överförd koldioxid som importerats eller exporterats relevant?</v>
      </c>
      <c r="F1635" s="925"/>
      <c r="G1635" s="925"/>
      <c r="H1635" s="925"/>
      <c r="I1635" s="925"/>
      <c r="J1635" s="925"/>
      <c r="K1635" s="925"/>
      <c r="L1635" s="925"/>
      <c r="M1635" s="931"/>
      <c r="N1635" s="931"/>
      <c r="T1635" s="18"/>
    </row>
    <row r="1636" spans="2:23" ht="5.0999999999999996" customHeight="1" thickBot="1" x14ac:dyDescent="0.3">
      <c r="C1636" s="318"/>
      <c r="D1636" s="319"/>
      <c r="E1636" s="936"/>
      <c r="F1636" s="937"/>
      <c r="G1636" s="937"/>
      <c r="H1636" s="937"/>
      <c r="I1636" s="937"/>
      <c r="J1636" s="937"/>
      <c r="K1636" s="937"/>
      <c r="L1636" s="937"/>
      <c r="M1636" s="937"/>
      <c r="N1636" s="938"/>
      <c r="W1636" s="266" t="s">
        <v>168</v>
      </c>
    </row>
    <row r="1637" spans="2:23" ht="25.5" customHeight="1" x14ac:dyDescent="0.25">
      <c r="C1637" s="318"/>
      <c r="D1637" s="319"/>
      <c r="E1637" s="319"/>
      <c r="F1637" s="871"/>
      <c r="G1637" s="872"/>
      <c r="H1637" s="872"/>
      <c r="I1637" s="872"/>
      <c r="J1637" s="872"/>
      <c r="K1637" s="872"/>
      <c r="L1637" s="872"/>
      <c r="M1637" s="872"/>
      <c r="N1637" s="886"/>
      <c r="W1637" s="251" t="b">
        <f>AND(M1635&lt;&gt;"",M1635=FALSE)</f>
        <v>0</v>
      </c>
    </row>
    <row r="1638" spans="2:23" ht="5.0999999999999996" customHeight="1" x14ac:dyDescent="0.25">
      <c r="C1638" s="318"/>
      <c r="D1638" s="319"/>
      <c r="E1638" s="319"/>
      <c r="F1638" s="319"/>
      <c r="G1638" s="319"/>
      <c r="H1638" s="319"/>
      <c r="I1638" s="319"/>
      <c r="J1638" s="319"/>
      <c r="K1638" s="319"/>
      <c r="L1638" s="319"/>
      <c r="M1638" s="319"/>
      <c r="N1638" s="320"/>
      <c r="W1638" s="253"/>
    </row>
    <row r="1639" spans="2:23" ht="12.75" customHeight="1" thickBot="1" x14ac:dyDescent="0.3">
      <c r="C1639" s="318"/>
      <c r="D1639" s="319"/>
      <c r="E1639" s="319"/>
      <c r="F1639" s="935" t="str">
        <f>Translations!$B$210</f>
        <v>Hänvisning till externa filer, i förekommande fall</v>
      </c>
      <c r="G1639" s="935"/>
      <c r="H1639" s="935"/>
      <c r="I1639" s="935"/>
      <c r="J1639" s="935"/>
      <c r="K1639" s="845"/>
      <c r="L1639" s="845"/>
      <c r="M1639" s="845"/>
      <c r="N1639" s="845"/>
      <c r="W1639" s="273" t="b">
        <f>W1637</f>
        <v>0</v>
      </c>
    </row>
    <row r="1640" spans="2:23" ht="5.0999999999999996" customHeight="1" x14ac:dyDescent="0.25">
      <c r="C1640" s="318"/>
      <c r="D1640" s="322"/>
      <c r="E1640" s="319"/>
      <c r="F1640" s="319"/>
      <c r="G1640" s="319"/>
      <c r="H1640" s="319"/>
      <c r="I1640" s="319"/>
      <c r="J1640" s="319"/>
      <c r="K1640" s="319"/>
      <c r="L1640" s="319"/>
      <c r="M1640" s="319"/>
      <c r="N1640" s="320"/>
    </row>
    <row r="1641" spans="2:23" ht="5.0999999999999996" customHeight="1" x14ac:dyDescent="0.25">
      <c r="C1641" s="315"/>
      <c r="D1641" s="328"/>
      <c r="E1641" s="316"/>
      <c r="F1641" s="316"/>
      <c r="G1641" s="316"/>
      <c r="H1641" s="316"/>
      <c r="I1641" s="316"/>
      <c r="J1641" s="316"/>
      <c r="K1641" s="316"/>
      <c r="L1641" s="316"/>
      <c r="M1641" s="316"/>
      <c r="N1641" s="317"/>
    </row>
    <row r="1642" spans="2:23" ht="12.75" customHeight="1" x14ac:dyDescent="0.25">
      <c r="C1642" s="318"/>
      <c r="D1642" s="321" t="s">
        <v>30</v>
      </c>
      <c r="E1642" s="962" t="str">
        <f>Translations!$B$831</f>
        <v>Energitillförsel till denna delanläggning och relevant emissionsfaktor</v>
      </c>
      <c r="F1642" s="962"/>
      <c r="G1642" s="962"/>
      <c r="H1642" s="962"/>
      <c r="I1642" s="962"/>
      <c r="J1642" s="962"/>
      <c r="K1642" s="962"/>
      <c r="L1642" s="962"/>
      <c r="M1642" s="962"/>
      <c r="N1642" s="963"/>
    </row>
    <row r="1643" spans="2:23" ht="5.0999999999999996" customHeight="1" x14ac:dyDescent="0.25">
      <c r="C1643" s="318"/>
      <c r="D1643" s="319"/>
      <c r="E1643" s="964"/>
      <c r="F1643" s="965"/>
      <c r="G1643" s="965"/>
      <c r="H1643" s="965"/>
      <c r="I1643" s="965"/>
      <c r="J1643" s="965"/>
      <c r="K1643" s="965"/>
      <c r="L1643" s="965"/>
      <c r="M1643" s="965"/>
      <c r="N1643" s="966"/>
    </row>
    <row r="1644" spans="2:23" ht="12.75" customHeight="1" x14ac:dyDescent="0.25">
      <c r="C1644" s="318"/>
      <c r="D1644" s="322" t="s">
        <v>31</v>
      </c>
      <c r="E1644" s="925" t="str">
        <f>Translations!$B$249</f>
        <v>Information om tillämpad metod</v>
      </c>
      <c r="F1644" s="925"/>
      <c r="G1644" s="925"/>
      <c r="H1644" s="925"/>
      <c r="I1644" s="925"/>
      <c r="J1644" s="925"/>
      <c r="K1644" s="925"/>
      <c r="L1644" s="925"/>
      <c r="M1644" s="925"/>
      <c r="N1644" s="926"/>
    </row>
    <row r="1645" spans="2:23" ht="25.5" customHeight="1" x14ac:dyDescent="0.25">
      <c r="B1645" s="244"/>
      <c r="C1645" s="318"/>
      <c r="D1645" s="319"/>
      <c r="E1645" s="319"/>
      <c r="F1645" s="336"/>
      <c r="G1645" s="319"/>
      <c r="H1645" s="319"/>
      <c r="I1645" s="927" t="str">
        <f>Translations!$B$254</f>
        <v>Datakälla</v>
      </c>
      <c r="J1645" s="927"/>
      <c r="K1645" s="927" t="str">
        <f>Translations!$B$255</f>
        <v>Andra datakällor 
(i förekommande fall)</v>
      </c>
      <c r="L1645" s="927"/>
      <c r="M1645" s="927" t="str">
        <f>Translations!$B$255</f>
        <v>Andra datakällor 
(i förekommande fall)</v>
      </c>
      <c r="N1645" s="927"/>
    </row>
    <row r="1646" spans="2:23" ht="12.75" customHeight="1" x14ac:dyDescent="0.25">
      <c r="B1646" s="244"/>
      <c r="C1646" s="318"/>
      <c r="D1646" s="322"/>
      <c r="E1646" s="324" t="s">
        <v>310</v>
      </c>
      <c r="F1646" s="929" t="str">
        <f>Translations!$B$833</f>
        <v>Insatsbränsle och insatsmaterial</v>
      </c>
      <c r="G1646" s="929"/>
      <c r="H1646" s="930"/>
      <c r="I1646" s="871"/>
      <c r="J1646" s="872"/>
      <c r="K1646" s="873"/>
      <c r="L1646" s="874"/>
      <c r="M1646" s="873"/>
      <c r="N1646" s="890"/>
    </row>
    <row r="1647" spans="2:23" ht="12.75" customHeight="1" x14ac:dyDescent="0.25">
      <c r="B1647" s="244"/>
      <c r="C1647" s="318"/>
      <c r="D1647" s="322"/>
      <c r="E1647" s="324" t="s">
        <v>311</v>
      </c>
      <c r="F1647" s="929" t="str">
        <f>Translations!$B$826</f>
        <v>Tillförd el för värmeproduktion</v>
      </c>
      <c r="G1647" s="929"/>
      <c r="H1647" s="930"/>
      <c r="I1647" s="928"/>
      <c r="J1647" s="928"/>
      <c r="K1647" s="910"/>
      <c r="L1647" s="910"/>
      <c r="M1647" s="910"/>
      <c r="N1647" s="910"/>
    </row>
    <row r="1648" spans="2:23" ht="12.75" customHeight="1" x14ac:dyDescent="0.25">
      <c r="B1648" s="244"/>
      <c r="C1648" s="318"/>
      <c r="D1648" s="322"/>
      <c r="E1648" s="324" t="s">
        <v>312</v>
      </c>
      <c r="F1648" s="929" t="str">
        <f>Translations!$B$353</f>
        <v>Viktad emissionsfaktor</v>
      </c>
      <c r="G1648" s="929"/>
      <c r="H1648" s="930"/>
      <c r="I1648" s="871"/>
      <c r="J1648" s="872"/>
      <c r="K1648" s="873"/>
      <c r="L1648" s="874"/>
      <c r="M1648" s="873"/>
      <c r="N1648" s="890"/>
    </row>
    <row r="1649" spans="2:23" ht="5.0999999999999996" customHeight="1" x14ac:dyDescent="0.25">
      <c r="B1649" s="244"/>
      <c r="C1649" s="318"/>
      <c r="D1649" s="322"/>
      <c r="E1649" s="319"/>
      <c r="F1649" s="319"/>
      <c r="G1649" s="319"/>
      <c r="H1649" s="319"/>
      <c r="I1649" s="319"/>
      <c r="J1649" s="319"/>
      <c r="K1649" s="319"/>
      <c r="L1649" s="319"/>
      <c r="M1649" s="319"/>
      <c r="N1649" s="320"/>
    </row>
    <row r="1650" spans="2:23" ht="12.75" customHeight="1" x14ac:dyDescent="0.25">
      <c r="B1650" s="244"/>
      <c r="C1650" s="318"/>
      <c r="D1650" s="322"/>
      <c r="E1650" s="324" t="s">
        <v>313</v>
      </c>
      <c r="F1650" s="923" t="str">
        <f>Translations!$B$257</f>
        <v>Beskrivning av den metod som används</v>
      </c>
      <c r="G1650" s="923"/>
      <c r="H1650" s="923"/>
      <c r="I1650" s="923"/>
      <c r="J1650" s="923"/>
      <c r="K1650" s="923"/>
      <c r="L1650" s="923"/>
      <c r="M1650" s="923"/>
      <c r="N1650" s="924"/>
    </row>
    <row r="1651" spans="2:23" ht="5.0999999999999996" customHeight="1" x14ac:dyDescent="0.25">
      <c r="B1651" s="244"/>
      <c r="C1651" s="318"/>
      <c r="D1651" s="319"/>
      <c r="E1651" s="323"/>
      <c r="F1651" s="333"/>
      <c r="G1651" s="334"/>
      <c r="H1651" s="334"/>
      <c r="I1651" s="334"/>
      <c r="J1651" s="334"/>
      <c r="K1651" s="334"/>
      <c r="L1651" s="334"/>
      <c r="M1651" s="334"/>
      <c r="N1651" s="335"/>
    </row>
    <row r="1652" spans="2:23" ht="12.75" customHeight="1" x14ac:dyDescent="0.25">
      <c r="B1652" s="244"/>
      <c r="C1652" s="318"/>
      <c r="D1652" s="322"/>
      <c r="E1652" s="324"/>
      <c r="F1652" s="932" t="str">
        <f>IF(I1538&lt;&gt;"",HYPERLINK("#" &amp; Q1652,EUConst_MsgDescription),"")</f>
        <v/>
      </c>
      <c r="G1652" s="906"/>
      <c r="H1652" s="906"/>
      <c r="I1652" s="906"/>
      <c r="J1652" s="906"/>
      <c r="K1652" s="906"/>
      <c r="L1652" s="906"/>
      <c r="M1652" s="906"/>
      <c r="N1652" s="907"/>
      <c r="P1652" s="22" t="s">
        <v>175</v>
      </c>
      <c r="Q1652" s="371" t="str">
        <f>"#"&amp;ADDRESS(ROW($C$10),COLUMN($C$10))</f>
        <v>#$C$10</v>
      </c>
    </row>
    <row r="1653" spans="2:23" ht="5.0999999999999996" customHeight="1" x14ac:dyDescent="0.25">
      <c r="B1653" s="244"/>
      <c r="C1653" s="318"/>
      <c r="D1653" s="322"/>
      <c r="E1653" s="325"/>
      <c r="F1653" s="933"/>
      <c r="G1653" s="933"/>
      <c r="H1653" s="933"/>
      <c r="I1653" s="933"/>
      <c r="J1653" s="933"/>
      <c r="K1653" s="933"/>
      <c r="L1653" s="933"/>
      <c r="M1653" s="933"/>
      <c r="N1653" s="934"/>
    </row>
    <row r="1654" spans="2:23" ht="50.1" customHeight="1" x14ac:dyDescent="0.25">
      <c r="B1654" s="244"/>
      <c r="C1654" s="318"/>
      <c r="D1654" s="325"/>
      <c r="E1654" s="325"/>
      <c r="F1654" s="891"/>
      <c r="G1654" s="892"/>
      <c r="H1654" s="892"/>
      <c r="I1654" s="892"/>
      <c r="J1654" s="892"/>
      <c r="K1654" s="892"/>
      <c r="L1654" s="892"/>
      <c r="M1654" s="892"/>
      <c r="N1654" s="893"/>
    </row>
    <row r="1655" spans="2:23" ht="5.0999999999999996" customHeight="1" thickBot="1" x14ac:dyDescent="0.3">
      <c r="B1655" s="244"/>
      <c r="C1655" s="318"/>
      <c r="D1655" s="322"/>
      <c r="E1655" s="319"/>
      <c r="F1655" s="319"/>
      <c r="G1655" s="319"/>
      <c r="H1655" s="319"/>
      <c r="I1655" s="319"/>
      <c r="J1655" s="319"/>
      <c r="K1655" s="319"/>
      <c r="L1655" s="319"/>
      <c r="M1655" s="319"/>
      <c r="N1655" s="320"/>
    </row>
    <row r="1656" spans="2:23" ht="12.75" customHeight="1" x14ac:dyDescent="0.25">
      <c r="B1656" s="244"/>
      <c r="C1656" s="318"/>
      <c r="D1656" s="322"/>
      <c r="E1656" s="324"/>
      <c r="F1656" s="935" t="str">
        <f>Translations!$B$210</f>
        <v>Hänvisning till externa filer, i förekommande fall</v>
      </c>
      <c r="G1656" s="935"/>
      <c r="H1656" s="935"/>
      <c r="I1656" s="935"/>
      <c r="J1656" s="935"/>
      <c r="K1656" s="845"/>
      <c r="L1656" s="845"/>
      <c r="M1656" s="845"/>
      <c r="N1656" s="845"/>
      <c r="W1656" s="266" t="s">
        <v>168</v>
      </c>
    </row>
    <row r="1657" spans="2:23" ht="5.0999999999999996" customHeight="1" x14ac:dyDescent="0.25">
      <c r="B1657" s="244"/>
      <c r="C1657" s="318"/>
      <c r="D1657" s="322"/>
      <c r="E1657" s="319"/>
      <c r="F1657" s="319"/>
      <c r="G1657" s="319"/>
      <c r="H1657" s="319"/>
      <c r="I1657" s="319"/>
      <c r="J1657" s="319"/>
      <c r="K1657" s="319"/>
      <c r="L1657" s="319"/>
      <c r="M1657" s="319"/>
      <c r="N1657" s="320"/>
      <c r="W1657" s="253"/>
    </row>
    <row r="1658" spans="2:23" ht="12.75" customHeight="1" x14ac:dyDescent="0.25">
      <c r="B1658" s="244"/>
      <c r="C1658" s="318"/>
      <c r="D1658" s="322" t="s">
        <v>32</v>
      </c>
      <c r="E1658" s="951" t="str">
        <f>Translations!$B$258</f>
        <v>Har den hierarkiska ordningen följts?</v>
      </c>
      <c r="F1658" s="951"/>
      <c r="G1658" s="951"/>
      <c r="H1658" s="952"/>
      <c r="I1658" s="260"/>
      <c r="J1658" s="330" t="str">
        <f>Translations!$B$259</f>
        <v>Om inte, varför?</v>
      </c>
      <c r="K1658" s="871"/>
      <c r="L1658" s="872"/>
      <c r="M1658" s="872"/>
      <c r="N1658" s="886"/>
      <c r="W1658" s="258" t="b">
        <f>AND(I1658&lt;&gt;"",I1658=TRUE)</f>
        <v>0</v>
      </c>
    </row>
    <row r="1659" spans="2:23" ht="5.0999999999999996" customHeight="1" x14ac:dyDescent="0.25">
      <c r="B1659" s="244"/>
      <c r="C1659" s="318"/>
      <c r="D1659" s="319"/>
      <c r="E1659" s="552"/>
      <c r="F1659" s="552"/>
      <c r="G1659" s="552"/>
      <c r="H1659" s="552"/>
      <c r="I1659" s="552"/>
      <c r="J1659" s="552"/>
      <c r="K1659" s="552"/>
      <c r="L1659" s="552"/>
      <c r="M1659" s="552"/>
      <c r="N1659" s="553"/>
      <c r="V1659" s="254"/>
      <c r="W1659" s="253"/>
    </row>
    <row r="1660" spans="2:23" ht="12.75" customHeight="1" x14ac:dyDescent="0.25">
      <c r="B1660" s="244"/>
      <c r="C1660" s="318"/>
      <c r="D1660" s="331"/>
      <c r="E1660" s="331"/>
      <c r="F1660" s="923" t="str">
        <f>Translations!$B$264</f>
        <v>Ytterligare uppgifter om eventuella avvikelser från hierarkin</v>
      </c>
      <c r="G1660" s="923"/>
      <c r="H1660" s="923"/>
      <c r="I1660" s="923"/>
      <c r="J1660" s="923"/>
      <c r="K1660" s="923"/>
      <c r="L1660" s="923"/>
      <c r="M1660" s="923"/>
      <c r="N1660" s="924"/>
      <c r="V1660" s="254"/>
      <c r="W1660" s="253"/>
    </row>
    <row r="1661" spans="2:23" ht="25.5" customHeight="1" thickBot="1" x14ac:dyDescent="0.3">
      <c r="B1661" s="244"/>
      <c r="C1661" s="318"/>
      <c r="D1661" s="331"/>
      <c r="E1661" s="331"/>
      <c r="F1661" s="891"/>
      <c r="G1661" s="892"/>
      <c r="H1661" s="892"/>
      <c r="I1661" s="892"/>
      <c r="J1661" s="892"/>
      <c r="K1661" s="892"/>
      <c r="L1661" s="892"/>
      <c r="M1661" s="892"/>
      <c r="N1661" s="893"/>
      <c r="V1661" s="254"/>
      <c r="W1661" s="268" t="b">
        <f>W1658</f>
        <v>0</v>
      </c>
    </row>
    <row r="1662" spans="2:23" ht="5.0999999999999996" customHeight="1" x14ac:dyDescent="0.25">
      <c r="B1662" s="244"/>
      <c r="C1662" s="318"/>
      <c r="D1662" s="322"/>
      <c r="E1662" s="319"/>
      <c r="F1662" s="319"/>
      <c r="G1662" s="319"/>
      <c r="H1662" s="319"/>
      <c r="I1662" s="319"/>
      <c r="J1662" s="319"/>
      <c r="K1662" s="319"/>
      <c r="L1662" s="319"/>
      <c r="M1662" s="319"/>
      <c r="N1662" s="320"/>
      <c r="W1662" s="254"/>
    </row>
    <row r="1663" spans="2:23" ht="5.0999999999999996" customHeight="1" x14ac:dyDescent="0.25">
      <c r="B1663" s="244"/>
      <c r="C1663" s="315"/>
      <c r="D1663" s="328"/>
      <c r="E1663" s="316"/>
      <c r="F1663" s="316"/>
      <c r="G1663" s="316"/>
      <c r="H1663" s="316"/>
      <c r="I1663" s="316"/>
      <c r="J1663" s="316"/>
      <c r="K1663" s="316"/>
      <c r="L1663" s="316"/>
      <c r="M1663" s="316"/>
      <c r="N1663" s="317"/>
    </row>
    <row r="1664" spans="2:23" ht="12.75" customHeight="1" x14ac:dyDescent="0.25">
      <c r="B1664" s="244"/>
      <c r="C1664" s="318"/>
      <c r="D1664" s="321" t="s">
        <v>330</v>
      </c>
      <c r="E1664" s="962" t="str">
        <f>Translations!$B$354</f>
        <v>Import till och export från delanläggningen av mätbar värme</v>
      </c>
      <c r="F1664" s="962"/>
      <c r="G1664" s="962"/>
      <c r="H1664" s="962"/>
      <c r="I1664" s="962"/>
      <c r="J1664" s="962"/>
      <c r="K1664" s="962"/>
      <c r="L1664" s="962"/>
      <c r="M1664" s="962"/>
      <c r="N1664" s="963"/>
      <c r="S1664" s="254"/>
      <c r="T1664" s="254"/>
    </row>
    <row r="1665" spans="1:23" ht="12.75" customHeight="1" x14ac:dyDescent="0.25">
      <c r="B1665" s="244"/>
      <c r="C1665" s="318"/>
      <c r="D1665" s="322" t="s">
        <v>31</v>
      </c>
      <c r="E1665" s="925" t="str">
        <f>Translations!$B$357</f>
        <v>Är mätbara värmeflöden relevanta för delanläggningen?</v>
      </c>
      <c r="F1665" s="925"/>
      <c r="G1665" s="925"/>
      <c r="H1665" s="925"/>
      <c r="I1665" s="925"/>
      <c r="J1665" s="925"/>
      <c r="K1665" s="925"/>
      <c r="L1665" s="925"/>
      <c r="M1665" s="931"/>
      <c r="N1665" s="931"/>
    </row>
    <row r="1666" spans="1:23" ht="12.75" customHeight="1" x14ac:dyDescent="0.25">
      <c r="B1666" s="244"/>
      <c r="C1666" s="318"/>
      <c r="D1666" s="322"/>
      <c r="E1666" s="319"/>
      <c r="F1666" s="319"/>
      <c r="G1666" s="319"/>
      <c r="H1666" s="319"/>
      <c r="I1666" s="319"/>
      <c r="J1666" s="866" t="str">
        <f>IF(I1538="","",IF(AND(M1665&lt;&gt;"",M1665=FALSE),HYPERLINK(Q1666,EUconst_MsgGoOn),""))</f>
        <v/>
      </c>
      <c r="K1666" s="867"/>
      <c r="L1666" s="867"/>
      <c r="M1666" s="867"/>
      <c r="N1666" s="868"/>
      <c r="P1666" s="22" t="s">
        <v>175</v>
      </c>
      <c r="Q1666" s="371" t="str">
        <f>"#"&amp;ADDRESS(ROW(D1706),COLUMN(D1706))</f>
        <v>#$D$1706</v>
      </c>
    </row>
    <row r="1667" spans="1:23" ht="5.0999999999999996" customHeight="1" x14ac:dyDescent="0.25">
      <c r="B1667" s="244"/>
      <c r="C1667" s="318"/>
      <c r="D1667" s="322"/>
      <c r="E1667" s="322"/>
      <c r="F1667" s="322"/>
      <c r="G1667" s="322"/>
      <c r="H1667" s="322"/>
      <c r="I1667" s="322"/>
      <c r="J1667" s="322"/>
      <c r="K1667" s="322"/>
      <c r="L1667" s="322"/>
      <c r="M1667" s="322"/>
      <c r="N1667" s="329"/>
      <c r="P1667" s="22"/>
    </row>
    <row r="1668" spans="1:23" ht="12.75" customHeight="1" x14ac:dyDescent="0.25">
      <c r="B1668" s="244"/>
      <c r="C1668" s="318"/>
      <c r="D1668" s="322" t="s">
        <v>32</v>
      </c>
      <c r="E1668" s="925" t="str">
        <f>Translations!$B$249</f>
        <v>Information om tillämpad metod</v>
      </c>
      <c r="F1668" s="925"/>
      <c r="G1668" s="925"/>
      <c r="H1668" s="925"/>
      <c r="I1668" s="925"/>
      <c r="J1668" s="925"/>
      <c r="K1668" s="925"/>
      <c r="L1668" s="925"/>
      <c r="M1668" s="925"/>
      <c r="N1668" s="926"/>
    </row>
    <row r="1669" spans="1:23" ht="25.5" customHeight="1" thickBot="1" x14ac:dyDescent="0.3">
      <c r="B1669" s="244"/>
      <c r="C1669" s="318"/>
      <c r="D1669" s="319"/>
      <c r="E1669" s="319"/>
      <c r="F1669" s="319"/>
      <c r="G1669" s="319"/>
      <c r="H1669" s="319"/>
      <c r="I1669" s="927" t="str">
        <f>Translations!$B$254</f>
        <v>Datakälla</v>
      </c>
      <c r="J1669" s="927"/>
      <c r="K1669" s="927" t="str">
        <f>Translations!$B$255</f>
        <v>Andra datakällor 
(i förekommande fall)</v>
      </c>
      <c r="L1669" s="927"/>
      <c r="M1669" s="927" t="str">
        <f>Translations!$B$255</f>
        <v>Andra datakällor 
(i förekommande fall)</v>
      </c>
      <c r="N1669" s="927"/>
      <c r="W1669" s="245" t="s">
        <v>168</v>
      </c>
    </row>
    <row r="1670" spans="1:23" ht="12.75" customHeight="1" x14ac:dyDescent="0.25">
      <c r="B1670" s="244"/>
      <c r="C1670" s="318"/>
      <c r="D1670" s="322"/>
      <c r="E1670" s="324" t="s">
        <v>310</v>
      </c>
      <c r="F1670" s="912" t="str">
        <f>Translations!$B$359</f>
        <v>Importerad mätbar värme</v>
      </c>
      <c r="G1670" s="912"/>
      <c r="H1670" s="913"/>
      <c r="I1670" s="903"/>
      <c r="J1670" s="904"/>
      <c r="K1670" s="898"/>
      <c r="L1670" s="902"/>
      <c r="M1670" s="898"/>
      <c r="N1670" s="899"/>
      <c r="W1670" s="251" t="b">
        <f>AND(M1665&lt;&gt;"",M1665=FALSE)</f>
        <v>0</v>
      </c>
    </row>
    <row r="1671" spans="1:23" ht="12.75" customHeight="1" x14ac:dyDescent="0.25">
      <c r="B1671" s="244"/>
      <c r="C1671" s="318"/>
      <c r="D1671" s="322"/>
      <c r="E1671" s="324" t="s">
        <v>311</v>
      </c>
      <c r="F1671" s="914" t="str">
        <f>Translations!$B$360</f>
        <v>Mätbar värme från massa</v>
      </c>
      <c r="G1671" s="914"/>
      <c r="H1671" s="915"/>
      <c r="I1671" s="916"/>
      <c r="J1671" s="917"/>
      <c r="K1671" s="918"/>
      <c r="L1671" s="919"/>
      <c r="M1671" s="918"/>
      <c r="N1671" s="920"/>
      <c r="W1671" s="252" t="b">
        <f>W1670</f>
        <v>0</v>
      </c>
    </row>
    <row r="1672" spans="1:23" ht="12.75" customHeight="1" x14ac:dyDescent="0.25">
      <c r="B1672" s="244"/>
      <c r="C1672" s="318"/>
      <c r="D1672" s="322"/>
      <c r="E1672" s="324" t="s">
        <v>312</v>
      </c>
      <c r="F1672" s="914" t="str">
        <f>Translations!$B$361</f>
        <v>Mätbar värme från salpetersyra</v>
      </c>
      <c r="G1672" s="914"/>
      <c r="H1672" s="915"/>
      <c r="I1672" s="916"/>
      <c r="J1672" s="917"/>
      <c r="K1672" s="918"/>
      <c r="L1672" s="919"/>
      <c r="M1672" s="918"/>
      <c r="N1672" s="920"/>
      <c r="W1672" s="252" t="b">
        <f>W1671</f>
        <v>0</v>
      </c>
    </row>
    <row r="1673" spans="1:23" ht="12.75" customHeight="1" x14ac:dyDescent="0.25">
      <c r="B1673" s="244"/>
      <c r="C1673" s="318"/>
      <c r="D1673" s="322"/>
      <c r="E1673" s="324" t="s">
        <v>313</v>
      </c>
      <c r="F1673" s="921" t="str">
        <f>Translations!$B$362</f>
        <v>Exporterad mätbar värme</v>
      </c>
      <c r="G1673" s="921"/>
      <c r="H1673" s="922"/>
      <c r="I1673" s="879"/>
      <c r="J1673" s="880"/>
      <c r="K1673" s="881"/>
      <c r="L1673" s="882"/>
      <c r="M1673" s="881"/>
      <c r="N1673" s="883"/>
      <c r="W1673" s="252" t="b">
        <f>W1672</f>
        <v>0</v>
      </c>
    </row>
    <row r="1674" spans="1:23" ht="12.75" customHeight="1" x14ac:dyDescent="0.25">
      <c r="B1674" s="244"/>
      <c r="C1674" s="318"/>
      <c r="D1674" s="322"/>
      <c r="E1674" s="324" t="s">
        <v>314</v>
      </c>
      <c r="F1674" s="929" t="str">
        <f>Translations!$B$274</f>
        <v>Mätbara nettovärmeflöden</v>
      </c>
      <c r="G1674" s="929"/>
      <c r="H1674" s="930"/>
      <c r="I1674" s="871"/>
      <c r="J1674" s="872"/>
      <c r="K1674" s="873"/>
      <c r="L1674" s="874"/>
      <c r="M1674" s="873"/>
      <c r="N1674" s="890"/>
      <c r="W1674" s="252" t="b">
        <f>W1673</f>
        <v>0</v>
      </c>
    </row>
    <row r="1675" spans="1:23" ht="5.0999999999999996" customHeight="1" x14ac:dyDescent="0.25">
      <c r="B1675" s="244"/>
      <c r="C1675" s="318"/>
      <c r="D1675" s="322"/>
      <c r="E1675" s="319"/>
      <c r="F1675" s="319"/>
      <c r="G1675" s="319"/>
      <c r="H1675" s="319"/>
      <c r="I1675" s="319"/>
      <c r="J1675" s="319"/>
      <c r="K1675" s="319"/>
      <c r="L1675" s="319"/>
      <c r="M1675" s="319"/>
      <c r="N1675" s="320"/>
      <c r="W1675" s="253"/>
    </row>
    <row r="1676" spans="1:23" ht="12.75" customHeight="1" x14ac:dyDescent="0.25">
      <c r="B1676" s="244"/>
      <c r="C1676" s="318"/>
      <c r="D1676" s="322"/>
      <c r="E1676" s="324" t="s">
        <v>314</v>
      </c>
      <c r="F1676" s="923" t="str">
        <f>Translations!$B$257</f>
        <v>Beskrivning av den metod som används</v>
      </c>
      <c r="G1676" s="923"/>
      <c r="H1676" s="923"/>
      <c r="I1676" s="923"/>
      <c r="J1676" s="923"/>
      <c r="K1676" s="923"/>
      <c r="L1676" s="923"/>
      <c r="M1676" s="923"/>
      <c r="N1676" s="924"/>
      <c r="W1676" s="253"/>
    </row>
    <row r="1677" spans="1:23" ht="5.0999999999999996" customHeight="1" x14ac:dyDescent="0.25">
      <c r="B1677" s="244"/>
      <c r="C1677" s="318"/>
      <c r="D1677" s="319"/>
      <c r="E1677" s="323"/>
      <c r="F1677" s="213"/>
      <c r="G1677" s="556"/>
      <c r="H1677" s="556"/>
      <c r="I1677" s="556"/>
      <c r="J1677" s="556"/>
      <c r="K1677" s="556"/>
      <c r="L1677" s="556"/>
      <c r="M1677" s="556"/>
      <c r="N1677" s="557"/>
      <c r="W1677" s="253"/>
    </row>
    <row r="1678" spans="1:23" ht="12.75" customHeight="1" x14ac:dyDescent="0.25">
      <c r="B1678" s="244"/>
      <c r="C1678" s="318"/>
      <c r="D1678" s="322"/>
      <c r="E1678" s="324"/>
      <c r="F1678" s="932" t="str">
        <f>IF(I1538&lt;&gt;"",HYPERLINK("#" &amp; Q1678,EUConst_MsgDescription),"")</f>
        <v/>
      </c>
      <c r="G1678" s="906"/>
      <c r="H1678" s="906"/>
      <c r="I1678" s="906"/>
      <c r="J1678" s="906"/>
      <c r="K1678" s="906"/>
      <c r="L1678" s="906"/>
      <c r="M1678" s="906"/>
      <c r="N1678" s="907"/>
      <c r="P1678" s="22" t="s">
        <v>175</v>
      </c>
      <c r="Q1678" s="371" t="str">
        <f>"#"&amp;ADDRESS(ROW($C$10),COLUMN($C$10))</f>
        <v>#$C$10</v>
      </c>
      <c r="W1678" s="253"/>
    </row>
    <row r="1679" spans="1:23" ht="5.0999999999999996" customHeight="1" x14ac:dyDescent="0.25">
      <c r="C1679" s="318"/>
      <c r="D1679" s="322"/>
      <c r="E1679" s="325"/>
      <c r="F1679" s="933"/>
      <c r="G1679" s="933"/>
      <c r="H1679" s="933"/>
      <c r="I1679" s="933"/>
      <c r="J1679" s="933"/>
      <c r="K1679" s="933"/>
      <c r="L1679" s="933"/>
      <c r="M1679" s="933"/>
      <c r="N1679" s="934"/>
      <c r="W1679" s="253"/>
    </row>
    <row r="1680" spans="1:23" s="249" customFormat="1" ht="50.1" customHeight="1" x14ac:dyDescent="0.25">
      <c r="A1680" s="254"/>
      <c r="B1680" s="12"/>
      <c r="C1680" s="318"/>
      <c r="D1680" s="325"/>
      <c r="E1680" s="325"/>
      <c r="F1680" s="891"/>
      <c r="G1680" s="892"/>
      <c r="H1680" s="892"/>
      <c r="I1680" s="892"/>
      <c r="J1680" s="892"/>
      <c r="K1680" s="892"/>
      <c r="L1680" s="892"/>
      <c r="M1680" s="892"/>
      <c r="N1680" s="893"/>
      <c r="O1680" s="36"/>
      <c r="P1680" s="254"/>
      <c r="Q1680" s="254"/>
      <c r="R1680" s="254"/>
      <c r="S1680" s="245"/>
      <c r="T1680" s="245"/>
      <c r="U1680" s="254"/>
      <c r="V1680" s="254"/>
      <c r="W1680" s="255" t="b">
        <f>W1674</f>
        <v>0</v>
      </c>
    </row>
    <row r="1681" spans="1:23" ht="5.0999999999999996" customHeight="1" x14ac:dyDescent="0.25">
      <c r="C1681" s="318"/>
      <c r="D1681" s="322"/>
      <c r="E1681" s="319"/>
      <c r="F1681" s="319"/>
      <c r="G1681" s="319"/>
      <c r="H1681" s="319"/>
      <c r="I1681" s="319"/>
      <c r="J1681" s="319"/>
      <c r="K1681" s="319"/>
      <c r="L1681" s="319"/>
      <c r="M1681" s="319"/>
      <c r="N1681" s="320"/>
      <c r="W1681" s="253"/>
    </row>
    <row r="1682" spans="1:23" ht="12.75" customHeight="1" x14ac:dyDescent="0.25">
      <c r="C1682" s="318"/>
      <c r="D1682" s="322"/>
      <c r="E1682" s="324"/>
      <c r="F1682" s="935" t="str">
        <f>Translations!$B$210</f>
        <v>Hänvisning till externa filer, i förekommande fall</v>
      </c>
      <c r="G1682" s="935"/>
      <c r="H1682" s="935"/>
      <c r="I1682" s="935"/>
      <c r="J1682" s="935"/>
      <c r="K1682" s="845"/>
      <c r="L1682" s="845"/>
      <c r="M1682" s="845"/>
      <c r="N1682" s="845"/>
      <c r="W1682" s="255" t="b">
        <f>W1680</f>
        <v>0</v>
      </c>
    </row>
    <row r="1683" spans="1:23" ht="5.0999999999999996" customHeight="1" x14ac:dyDescent="0.25">
      <c r="C1683" s="318"/>
      <c r="D1683" s="322"/>
      <c r="E1683" s="319"/>
      <c r="F1683" s="319"/>
      <c r="G1683" s="319"/>
      <c r="H1683" s="319"/>
      <c r="I1683" s="319"/>
      <c r="J1683" s="319"/>
      <c r="K1683" s="319"/>
      <c r="L1683" s="319"/>
      <c r="M1683" s="319"/>
      <c r="N1683" s="320"/>
      <c r="V1683" s="254"/>
      <c r="W1683" s="253"/>
    </row>
    <row r="1684" spans="1:23" ht="12.75" customHeight="1" x14ac:dyDescent="0.25">
      <c r="C1684" s="318"/>
      <c r="D1684" s="322" t="s">
        <v>33</v>
      </c>
      <c r="E1684" s="951" t="str">
        <f>Translations!$B$258</f>
        <v>Har den hierarkiska ordningen följts?</v>
      </c>
      <c r="F1684" s="951"/>
      <c r="G1684" s="951"/>
      <c r="H1684" s="952"/>
      <c r="I1684" s="260"/>
      <c r="J1684" s="330" t="str">
        <f>Translations!$B$259</f>
        <v>Om inte, varför?</v>
      </c>
      <c r="K1684" s="871"/>
      <c r="L1684" s="872"/>
      <c r="M1684" s="872"/>
      <c r="N1684" s="886"/>
      <c r="V1684" s="257" t="b">
        <f>W1682</f>
        <v>0</v>
      </c>
      <c r="W1684" s="258" t="b">
        <f>OR(W1680,AND(I1684&lt;&gt;"",I1684=TRUE))</f>
        <v>0</v>
      </c>
    </row>
    <row r="1685" spans="1:23" ht="5.0999999999999996" customHeight="1" x14ac:dyDescent="0.25">
      <c r="C1685" s="318"/>
      <c r="D1685" s="319"/>
      <c r="E1685" s="552"/>
      <c r="F1685" s="552"/>
      <c r="G1685" s="552"/>
      <c r="H1685" s="552"/>
      <c r="I1685" s="552"/>
      <c r="J1685" s="552"/>
      <c r="K1685" s="552"/>
      <c r="L1685" s="552"/>
      <c r="M1685" s="552"/>
      <c r="N1685" s="553"/>
      <c r="V1685" s="254"/>
      <c r="W1685" s="253"/>
    </row>
    <row r="1686" spans="1:23" ht="12.75" customHeight="1" x14ac:dyDescent="0.25">
      <c r="C1686" s="318"/>
      <c r="D1686" s="331"/>
      <c r="E1686" s="331"/>
      <c r="F1686" s="923" t="str">
        <f>Translations!$B$264</f>
        <v>Ytterligare uppgifter om eventuella avvikelser från hierarkin</v>
      </c>
      <c r="G1686" s="923"/>
      <c r="H1686" s="923"/>
      <c r="I1686" s="923"/>
      <c r="J1686" s="923"/>
      <c r="K1686" s="923"/>
      <c r="L1686" s="923"/>
      <c r="M1686" s="923"/>
      <c r="N1686" s="924"/>
      <c r="V1686" s="254"/>
      <c r="W1686" s="253"/>
    </row>
    <row r="1687" spans="1:23" ht="25.5" customHeight="1" x14ac:dyDescent="0.25">
      <c r="C1687" s="318"/>
      <c r="D1687" s="331"/>
      <c r="E1687" s="331"/>
      <c r="F1687" s="891"/>
      <c r="G1687" s="892"/>
      <c r="H1687" s="892"/>
      <c r="I1687" s="892"/>
      <c r="J1687" s="892"/>
      <c r="K1687" s="892"/>
      <c r="L1687" s="892"/>
      <c r="M1687" s="892"/>
      <c r="N1687" s="893"/>
      <c r="V1687" s="254"/>
      <c r="W1687" s="255" t="b">
        <f>W1684</f>
        <v>0</v>
      </c>
    </row>
    <row r="1688" spans="1:23" ht="5.0999999999999996" customHeight="1" x14ac:dyDescent="0.25">
      <c r="C1688" s="318"/>
      <c r="D1688" s="319"/>
      <c r="E1688" s="552"/>
      <c r="F1688" s="552"/>
      <c r="G1688" s="552"/>
      <c r="H1688" s="552"/>
      <c r="I1688" s="552"/>
      <c r="J1688" s="552"/>
      <c r="K1688" s="552"/>
      <c r="L1688" s="552"/>
      <c r="M1688" s="552"/>
      <c r="N1688" s="553"/>
      <c r="V1688" s="254"/>
      <c r="W1688" s="253"/>
    </row>
    <row r="1689" spans="1:23" ht="12.75" customHeight="1" x14ac:dyDescent="0.25">
      <c r="C1689" s="318"/>
      <c r="D1689" s="322" t="s">
        <v>34</v>
      </c>
      <c r="E1689" s="925" t="str">
        <f>Translations!$B$363</f>
        <v>Beskrivning av den metod som används för att fastställa relevanta tillskrivningsbara utsläppsfaktorer enligt avsnitt 10.1.2 och 10.1.3 i bilaga VII till FAR.</v>
      </c>
      <c r="F1689" s="925"/>
      <c r="G1689" s="925"/>
      <c r="H1689" s="925"/>
      <c r="I1689" s="925"/>
      <c r="J1689" s="925"/>
      <c r="K1689" s="925"/>
      <c r="L1689" s="925"/>
      <c r="M1689" s="925"/>
      <c r="N1689" s="926"/>
      <c r="V1689" s="254"/>
      <c r="W1689" s="253"/>
    </row>
    <row r="1690" spans="1:23" ht="5.0999999999999996" customHeight="1" x14ac:dyDescent="0.25">
      <c r="C1690" s="318"/>
      <c r="D1690" s="319"/>
      <c r="E1690" s="323"/>
      <c r="F1690" s="213"/>
      <c r="G1690" s="556"/>
      <c r="H1690" s="556"/>
      <c r="I1690" s="556"/>
      <c r="J1690" s="556"/>
      <c r="K1690" s="556"/>
      <c r="L1690" s="556"/>
      <c r="M1690" s="556"/>
      <c r="N1690" s="557"/>
      <c r="W1690" s="253"/>
    </row>
    <row r="1691" spans="1:23" ht="12.75" customHeight="1" x14ac:dyDescent="0.25">
      <c r="C1691" s="318"/>
      <c r="D1691" s="322"/>
      <c r="E1691" s="324"/>
      <c r="F1691" s="932" t="str">
        <f>IF(I1538&lt;&gt;"",HYPERLINK("#" &amp; Q1691,EUConst_MsgDescription),"")</f>
        <v/>
      </c>
      <c r="G1691" s="906"/>
      <c r="H1691" s="906"/>
      <c r="I1691" s="906"/>
      <c r="J1691" s="906"/>
      <c r="K1691" s="906"/>
      <c r="L1691" s="906"/>
      <c r="M1691" s="906"/>
      <c r="N1691" s="907"/>
      <c r="P1691" s="22" t="s">
        <v>175</v>
      </c>
      <c r="Q1691" s="371" t="str">
        <f>"#"&amp;ADDRESS(ROW($C$10),COLUMN($C$10))</f>
        <v>#$C$10</v>
      </c>
      <c r="W1691" s="253"/>
    </row>
    <row r="1692" spans="1:23" ht="5.0999999999999996" customHeight="1" x14ac:dyDescent="0.25">
      <c r="C1692" s="318"/>
      <c r="D1692" s="322"/>
      <c r="E1692" s="325"/>
      <c r="F1692" s="933"/>
      <c r="G1692" s="933"/>
      <c r="H1692" s="933"/>
      <c r="I1692" s="933"/>
      <c r="J1692" s="933"/>
      <c r="K1692" s="933"/>
      <c r="L1692" s="933"/>
      <c r="M1692" s="933"/>
      <c r="N1692" s="934"/>
      <c r="W1692" s="253"/>
    </row>
    <row r="1693" spans="1:23" s="249" customFormat="1" ht="50.1" customHeight="1" x14ac:dyDescent="0.25">
      <c r="A1693" s="254"/>
      <c r="B1693" s="12"/>
      <c r="C1693" s="318"/>
      <c r="D1693" s="331"/>
      <c r="E1693" s="332"/>
      <c r="F1693" s="891"/>
      <c r="G1693" s="892"/>
      <c r="H1693" s="892"/>
      <c r="I1693" s="892"/>
      <c r="J1693" s="892"/>
      <c r="K1693" s="892"/>
      <c r="L1693" s="892"/>
      <c r="M1693" s="892"/>
      <c r="N1693" s="893"/>
      <c r="O1693" s="36"/>
      <c r="P1693" s="269"/>
      <c r="Q1693" s="245"/>
      <c r="R1693" s="254"/>
      <c r="S1693" s="245"/>
      <c r="T1693" s="245"/>
      <c r="U1693" s="254"/>
      <c r="V1693" s="254"/>
      <c r="W1693" s="255" t="b">
        <f>W1682</f>
        <v>0</v>
      </c>
    </row>
    <row r="1694" spans="1:23" ht="5.0999999999999996" customHeight="1" x14ac:dyDescent="0.25">
      <c r="C1694" s="318"/>
      <c r="D1694" s="322"/>
      <c r="E1694" s="319"/>
      <c r="F1694" s="319"/>
      <c r="G1694" s="319"/>
      <c r="H1694" s="319"/>
      <c r="I1694" s="319"/>
      <c r="J1694" s="319"/>
      <c r="K1694" s="319"/>
      <c r="L1694" s="319"/>
      <c r="M1694" s="319"/>
      <c r="N1694" s="320"/>
      <c r="W1694" s="253"/>
    </row>
    <row r="1695" spans="1:23" ht="12.75" customHeight="1" x14ac:dyDescent="0.25">
      <c r="C1695" s="318"/>
      <c r="D1695" s="322"/>
      <c r="E1695" s="324"/>
      <c r="F1695" s="935" t="str">
        <f>Translations!$B$210</f>
        <v>Hänvisning till externa filer, i förekommande fall</v>
      </c>
      <c r="G1695" s="935"/>
      <c r="H1695" s="935"/>
      <c r="I1695" s="935"/>
      <c r="J1695" s="935"/>
      <c r="K1695" s="845"/>
      <c r="L1695" s="845"/>
      <c r="M1695" s="845"/>
      <c r="N1695" s="845"/>
      <c r="W1695" s="255" t="b">
        <f>W1693</f>
        <v>0</v>
      </c>
    </row>
    <row r="1696" spans="1:23" ht="5.0999999999999996" customHeight="1" x14ac:dyDescent="0.25">
      <c r="C1696" s="318"/>
      <c r="D1696" s="319"/>
      <c r="E1696" s="552"/>
      <c r="F1696" s="552"/>
      <c r="G1696" s="552"/>
      <c r="H1696" s="552"/>
      <c r="I1696" s="552"/>
      <c r="J1696" s="552"/>
      <c r="K1696" s="552"/>
      <c r="L1696" s="552"/>
      <c r="M1696" s="552"/>
      <c r="N1696" s="553"/>
      <c r="R1696" s="254"/>
      <c r="V1696" s="254"/>
      <c r="W1696" s="253"/>
    </row>
    <row r="1697" spans="2:23" ht="12.75" customHeight="1" x14ac:dyDescent="0.25">
      <c r="C1697" s="318"/>
      <c r="D1697" s="322" t="s">
        <v>35</v>
      </c>
      <c r="E1697" s="925" t="str">
        <f>Translations!$B$366</f>
        <v>Är mätbara värmeflöden som importeras från delanläggningar som producerar massa relevanta?</v>
      </c>
      <c r="F1697" s="925"/>
      <c r="G1697" s="925"/>
      <c r="H1697" s="925"/>
      <c r="I1697" s="925"/>
      <c r="J1697" s="925"/>
      <c r="K1697" s="925"/>
      <c r="L1697" s="925"/>
      <c r="M1697" s="931"/>
      <c r="N1697" s="931"/>
      <c r="R1697" s="254"/>
      <c r="V1697" s="254"/>
      <c r="W1697" s="255" t="b">
        <f>W1695</f>
        <v>0</v>
      </c>
    </row>
    <row r="1698" spans="2:23" ht="5.0999999999999996" customHeight="1" x14ac:dyDescent="0.25">
      <c r="C1698" s="318"/>
      <c r="D1698" s="319"/>
      <c r="E1698" s="552"/>
      <c r="F1698" s="552"/>
      <c r="G1698" s="552"/>
      <c r="H1698" s="552"/>
      <c r="I1698" s="552"/>
      <c r="J1698" s="552"/>
      <c r="K1698" s="552"/>
      <c r="L1698" s="552"/>
      <c r="M1698" s="552"/>
      <c r="N1698" s="553"/>
      <c r="R1698" s="254"/>
      <c r="V1698" s="254"/>
      <c r="W1698" s="253"/>
    </row>
    <row r="1699" spans="2:23" ht="12.75" customHeight="1" x14ac:dyDescent="0.25">
      <c r="C1699" s="318"/>
      <c r="D1699" s="319"/>
      <c r="E1699" s="319"/>
      <c r="F1699" s="923" t="str">
        <f>Translations!$B$257</f>
        <v>Beskrivning av den metod som används</v>
      </c>
      <c r="G1699" s="923"/>
      <c r="H1699" s="923"/>
      <c r="I1699" s="923"/>
      <c r="J1699" s="923"/>
      <c r="K1699" s="923"/>
      <c r="L1699" s="923"/>
      <c r="M1699" s="923"/>
      <c r="N1699" s="924"/>
      <c r="R1699" s="254"/>
      <c r="V1699" s="254"/>
      <c r="W1699" s="253"/>
    </row>
    <row r="1700" spans="2:23" ht="5.0999999999999996" customHeight="1" x14ac:dyDescent="0.25">
      <c r="C1700" s="318"/>
      <c r="D1700" s="319"/>
      <c r="E1700" s="552"/>
      <c r="F1700" s="552"/>
      <c r="G1700" s="552"/>
      <c r="H1700" s="552"/>
      <c r="I1700" s="552"/>
      <c r="J1700" s="552"/>
      <c r="K1700" s="552"/>
      <c r="L1700" s="552"/>
      <c r="M1700" s="552"/>
      <c r="N1700" s="553"/>
      <c r="R1700" s="254"/>
      <c r="V1700" s="254"/>
      <c r="W1700" s="253"/>
    </row>
    <row r="1701" spans="2:23" ht="12.75" customHeight="1" x14ac:dyDescent="0.25">
      <c r="C1701" s="318"/>
      <c r="D1701" s="322"/>
      <c r="E1701" s="324"/>
      <c r="F1701" s="932" t="str">
        <f>IF(I1538&lt;&gt;"",HYPERLINK("#" &amp; Q1701,EUConst_MsgDescription),"")</f>
        <v/>
      </c>
      <c r="G1701" s="906"/>
      <c r="H1701" s="906"/>
      <c r="I1701" s="906"/>
      <c r="J1701" s="906"/>
      <c r="K1701" s="906"/>
      <c r="L1701" s="906"/>
      <c r="M1701" s="906"/>
      <c r="N1701" s="907"/>
      <c r="P1701" s="22" t="s">
        <v>175</v>
      </c>
      <c r="Q1701" s="371" t="str">
        <f>"#"&amp;ADDRESS(ROW($C$10),COLUMN($C$10))</f>
        <v>#$C$10</v>
      </c>
      <c r="W1701" s="253"/>
    </row>
    <row r="1702" spans="2:23" ht="5.0999999999999996" customHeight="1" x14ac:dyDescent="0.25">
      <c r="C1702" s="318"/>
      <c r="D1702" s="322"/>
      <c r="E1702" s="325"/>
      <c r="F1702" s="933"/>
      <c r="G1702" s="933"/>
      <c r="H1702" s="933"/>
      <c r="I1702" s="933"/>
      <c r="J1702" s="933"/>
      <c r="K1702" s="933"/>
      <c r="L1702" s="933"/>
      <c r="M1702" s="933"/>
      <c r="N1702" s="934"/>
      <c r="W1702" s="253"/>
    </row>
    <row r="1703" spans="2:23" ht="50.1" customHeight="1" thickBot="1" x14ac:dyDescent="0.3">
      <c r="C1703" s="318"/>
      <c r="D1703" s="319"/>
      <c r="E1703" s="319"/>
      <c r="F1703" s="891"/>
      <c r="G1703" s="892"/>
      <c r="H1703" s="892"/>
      <c r="I1703" s="892"/>
      <c r="J1703" s="892"/>
      <c r="K1703" s="892"/>
      <c r="L1703" s="892"/>
      <c r="M1703" s="892"/>
      <c r="N1703" s="893"/>
      <c r="R1703" s="254"/>
      <c r="V1703" s="254"/>
      <c r="W1703" s="270" t="b">
        <f>OR(W1697,AND(M1697&lt;&gt;"",M1697=FALSE))</f>
        <v>0</v>
      </c>
    </row>
    <row r="1704" spans="2:23" ht="5.0999999999999996" customHeight="1" x14ac:dyDescent="0.25">
      <c r="C1704" s="318"/>
      <c r="D1704" s="322"/>
      <c r="E1704" s="319"/>
      <c r="F1704" s="319"/>
      <c r="G1704" s="319"/>
      <c r="H1704" s="319"/>
      <c r="I1704" s="319"/>
      <c r="J1704" s="319"/>
      <c r="K1704" s="319"/>
      <c r="L1704" s="319"/>
      <c r="M1704" s="319"/>
      <c r="N1704" s="320"/>
    </row>
    <row r="1705" spans="2:23" ht="5.0999999999999996" customHeight="1" x14ac:dyDescent="0.25">
      <c r="B1705" s="244"/>
      <c r="C1705" s="315"/>
      <c r="D1705" s="328"/>
      <c r="E1705" s="316"/>
      <c r="F1705" s="316"/>
      <c r="G1705" s="316"/>
      <c r="H1705" s="316"/>
      <c r="I1705" s="316"/>
      <c r="J1705" s="316"/>
      <c r="K1705" s="316"/>
      <c r="L1705" s="316"/>
      <c r="M1705" s="316"/>
      <c r="N1705" s="317"/>
    </row>
    <row r="1706" spans="2:23" ht="12.75" customHeight="1" x14ac:dyDescent="0.25">
      <c r="B1706" s="244"/>
      <c r="C1706" s="318"/>
      <c r="D1706" s="321" t="s">
        <v>331</v>
      </c>
      <c r="E1706" s="962" t="str">
        <f>Translations!$B$367</f>
        <v>Delanläggningens restgasbalans</v>
      </c>
      <c r="F1706" s="962"/>
      <c r="G1706" s="962"/>
      <c r="H1706" s="962"/>
      <c r="I1706" s="962"/>
      <c r="J1706" s="962"/>
      <c r="K1706" s="962"/>
      <c r="L1706" s="962"/>
      <c r="M1706" s="962"/>
      <c r="N1706" s="963"/>
    </row>
    <row r="1707" spans="2:23" ht="12.75" customHeight="1" x14ac:dyDescent="0.25">
      <c r="B1707" s="244"/>
      <c r="C1707" s="318"/>
      <c r="D1707" s="322" t="s">
        <v>31</v>
      </c>
      <c r="E1707" s="925" t="str">
        <f>Translations!$B$370</f>
        <v>Är restgaser relevanta för delanläggningen?</v>
      </c>
      <c r="F1707" s="925"/>
      <c r="G1707" s="925"/>
      <c r="H1707" s="925"/>
      <c r="I1707" s="925"/>
      <c r="J1707" s="925"/>
      <c r="K1707" s="925"/>
      <c r="L1707" s="925"/>
      <c r="M1707" s="931"/>
      <c r="N1707" s="931"/>
    </row>
    <row r="1708" spans="2:23" ht="12.75" customHeight="1" x14ac:dyDescent="0.25">
      <c r="B1708" s="244"/>
      <c r="C1708" s="318"/>
      <c r="D1708" s="322"/>
      <c r="E1708" s="319"/>
      <c r="F1708" s="319"/>
      <c r="G1708" s="319"/>
      <c r="H1708" s="319"/>
      <c r="I1708" s="319"/>
      <c r="J1708" s="866" t="str">
        <f>IF(I1538="","",IF(AND(M1707&lt;&gt;"",M1707=FALSE),HYPERLINK(Q1708,EUconst_MsgGoOn),""))</f>
        <v/>
      </c>
      <c r="K1708" s="867"/>
      <c r="L1708" s="867"/>
      <c r="M1708" s="867"/>
      <c r="N1708" s="868"/>
      <c r="P1708" s="22" t="s">
        <v>175</v>
      </c>
      <c r="Q1708" s="371" t="str">
        <f>"#JUMP_F"&amp;P1538+1</f>
        <v>#JUMP_F2</v>
      </c>
    </row>
    <row r="1709" spans="2:23" ht="5.0999999999999996" customHeight="1" x14ac:dyDescent="0.25">
      <c r="B1709" s="244"/>
      <c r="C1709" s="318"/>
      <c r="D1709" s="322"/>
      <c r="E1709" s="319"/>
      <c r="F1709" s="319"/>
      <c r="G1709" s="319"/>
      <c r="H1709" s="319"/>
      <c r="I1709" s="319"/>
      <c r="J1709" s="319"/>
      <c r="K1709" s="319"/>
      <c r="L1709" s="319"/>
      <c r="M1709" s="319"/>
      <c r="N1709" s="320"/>
    </row>
    <row r="1710" spans="2:23" ht="12.75" customHeight="1" x14ac:dyDescent="0.25">
      <c r="B1710" s="244"/>
      <c r="C1710" s="318"/>
      <c r="D1710" s="322" t="s">
        <v>32</v>
      </c>
      <c r="E1710" s="925" t="str">
        <f>Translations!$B$249</f>
        <v>Information om tillämpad metod</v>
      </c>
      <c r="F1710" s="925"/>
      <c r="G1710" s="925"/>
      <c r="H1710" s="925"/>
      <c r="I1710" s="925"/>
      <c r="J1710" s="925"/>
      <c r="K1710" s="925"/>
      <c r="L1710" s="925"/>
      <c r="M1710" s="925"/>
      <c r="N1710" s="926"/>
    </row>
    <row r="1711" spans="2:23" ht="25.5" customHeight="1" thickBot="1" x14ac:dyDescent="0.3">
      <c r="B1711" s="244"/>
      <c r="C1711" s="318"/>
      <c r="D1711" s="319"/>
      <c r="E1711" s="319"/>
      <c r="F1711" s="336"/>
      <c r="G1711" s="319"/>
      <c r="H1711" s="319"/>
      <c r="I1711" s="927" t="str">
        <f>Translations!$B$254</f>
        <v>Datakälla</v>
      </c>
      <c r="J1711" s="927"/>
      <c r="K1711" s="927" t="str">
        <f>Translations!$B$255</f>
        <v>Andra datakällor 
(i förekommande fall)</v>
      </c>
      <c r="L1711" s="927"/>
      <c r="M1711" s="927" t="str">
        <f>Translations!$B$255</f>
        <v>Andra datakällor 
(i förekommande fall)</v>
      </c>
      <c r="N1711" s="927"/>
      <c r="W1711" s="245" t="s">
        <v>168</v>
      </c>
    </row>
    <row r="1712" spans="2:23" ht="12.75" customHeight="1" x14ac:dyDescent="0.25">
      <c r="B1712" s="244"/>
      <c r="C1712" s="318"/>
      <c r="D1712" s="322"/>
      <c r="E1712" s="324" t="s">
        <v>310</v>
      </c>
      <c r="F1712" s="912" t="str">
        <f>Translations!$B$374</f>
        <v>Producerade restgaser</v>
      </c>
      <c r="G1712" s="912"/>
      <c r="H1712" s="913"/>
      <c r="I1712" s="903"/>
      <c r="J1712" s="904"/>
      <c r="K1712" s="898"/>
      <c r="L1712" s="902"/>
      <c r="M1712" s="898"/>
      <c r="N1712" s="899"/>
      <c r="W1712" s="251" t="b">
        <f>AND(M1707&lt;&gt;"",M1707=FALSE)</f>
        <v>0</v>
      </c>
    </row>
    <row r="1713" spans="2:23" ht="12.75" customHeight="1" x14ac:dyDescent="0.25">
      <c r="B1713" s="244"/>
      <c r="C1713" s="318"/>
      <c r="D1713" s="322"/>
      <c r="E1713" s="324" t="s">
        <v>311</v>
      </c>
      <c r="F1713" s="914" t="str">
        <f>Translations!$B$256</f>
        <v>Energiinnehåll</v>
      </c>
      <c r="G1713" s="914"/>
      <c r="H1713" s="915"/>
      <c r="I1713" s="916"/>
      <c r="J1713" s="917"/>
      <c r="K1713" s="918"/>
      <c r="L1713" s="919"/>
      <c r="M1713" s="918"/>
      <c r="N1713" s="920"/>
      <c r="W1713" s="252" t="b">
        <f>W1712</f>
        <v>0</v>
      </c>
    </row>
    <row r="1714" spans="2:23" ht="12.75" customHeight="1" x14ac:dyDescent="0.25">
      <c r="B1714" s="244"/>
      <c r="C1714" s="318"/>
      <c r="D1714" s="322"/>
      <c r="E1714" s="324" t="s">
        <v>312</v>
      </c>
      <c r="F1714" s="921" t="str">
        <f>Translations!$B$375</f>
        <v>Emissionsfaktor</v>
      </c>
      <c r="G1714" s="921"/>
      <c r="H1714" s="922"/>
      <c r="I1714" s="879"/>
      <c r="J1714" s="880"/>
      <c r="K1714" s="881"/>
      <c r="L1714" s="882"/>
      <c r="M1714" s="881"/>
      <c r="N1714" s="883"/>
      <c r="W1714" s="252" t="b">
        <f>W1713</f>
        <v>0</v>
      </c>
    </row>
    <row r="1715" spans="2:23" ht="12.75" customHeight="1" x14ac:dyDescent="0.25">
      <c r="B1715" s="244"/>
      <c r="C1715" s="318"/>
      <c r="D1715" s="322"/>
      <c r="E1715" s="324" t="s">
        <v>313</v>
      </c>
      <c r="F1715" s="912" t="str">
        <f>Translations!$B$376</f>
        <v>Förbrukade restgaser</v>
      </c>
      <c r="G1715" s="912"/>
      <c r="H1715" s="913"/>
      <c r="I1715" s="903"/>
      <c r="J1715" s="904"/>
      <c r="K1715" s="898"/>
      <c r="L1715" s="902"/>
      <c r="M1715" s="898"/>
      <c r="N1715" s="899"/>
      <c r="W1715" s="252" t="b">
        <f t="shared" ref="W1715:W1726" si="7">W1714</f>
        <v>0</v>
      </c>
    </row>
    <row r="1716" spans="2:23" ht="12.75" customHeight="1" x14ac:dyDescent="0.25">
      <c r="B1716" s="244"/>
      <c r="C1716" s="318"/>
      <c r="D1716" s="322"/>
      <c r="E1716" s="324" t="s">
        <v>314</v>
      </c>
      <c r="F1716" s="914" t="str">
        <f>Translations!$B$256</f>
        <v>Energiinnehåll</v>
      </c>
      <c r="G1716" s="914"/>
      <c r="H1716" s="915"/>
      <c r="I1716" s="916"/>
      <c r="J1716" s="917"/>
      <c r="K1716" s="918"/>
      <c r="L1716" s="919"/>
      <c r="M1716" s="918"/>
      <c r="N1716" s="920"/>
      <c r="W1716" s="252" t="b">
        <f t="shared" si="7"/>
        <v>0</v>
      </c>
    </row>
    <row r="1717" spans="2:23" ht="12.75" customHeight="1" x14ac:dyDescent="0.25">
      <c r="B1717" s="244"/>
      <c r="C1717" s="318"/>
      <c r="D1717" s="322"/>
      <c r="E1717" s="324" t="s">
        <v>315</v>
      </c>
      <c r="F1717" s="921" t="str">
        <f>Translations!$B$375</f>
        <v>Emissionsfaktor</v>
      </c>
      <c r="G1717" s="921"/>
      <c r="H1717" s="922"/>
      <c r="I1717" s="879"/>
      <c r="J1717" s="880"/>
      <c r="K1717" s="881"/>
      <c r="L1717" s="882"/>
      <c r="M1717" s="881"/>
      <c r="N1717" s="883"/>
      <c r="W1717" s="252" t="b">
        <f t="shared" si="7"/>
        <v>0</v>
      </c>
    </row>
    <row r="1718" spans="2:23" ht="12.75" customHeight="1" x14ac:dyDescent="0.25">
      <c r="B1718" s="244"/>
      <c r="C1718" s="318"/>
      <c r="D1718" s="322"/>
      <c r="E1718" s="324" t="s">
        <v>316</v>
      </c>
      <c r="F1718" s="912" t="str">
        <f>Translations!$B$377</f>
        <v>Facklade restgaser (inte säkerhetsfackling)</v>
      </c>
      <c r="G1718" s="912"/>
      <c r="H1718" s="913"/>
      <c r="I1718" s="903"/>
      <c r="J1718" s="904"/>
      <c r="K1718" s="898"/>
      <c r="L1718" s="902"/>
      <c r="M1718" s="898"/>
      <c r="N1718" s="899"/>
      <c r="W1718" s="252" t="b">
        <f t="shared" si="7"/>
        <v>0</v>
      </c>
    </row>
    <row r="1719" spans="2:23" ht="12.75" customHeight="1" x14ac:dyDescent="0.25">
      <c r="B1719" s="244"/>
      <c r="C1719" s="318"/>
      <c r="D1719" s="322"/>
      <c r="E1719" s="324" t="s">
        <v>317</v>
      </c>
      <c r="F1719" s="914" t="str">
        <f>Translations!$B$256</f>
        <v>Energiinnehåll</v>
      </c>
      <c r="G1719" s="914"/>
      <c r="H1719" s="915"/>
      <c r="I1719" s="916"/>
      <c r="J1719" s="917"/>
      <c r="K1719" s="918"/>
      <c r="L1719" s="919"/>
      <c r="M1719" s="918"/>
      <c r="N1719" s="920"/>
      <c r="W1719" s="252" t="b">
        <f t="shared" si="7"/>
        <v>0</v>
      </c>
    </row>
    <row r="1720" spans="2:23" ht="12.75" customHeight="1" x14ac:dyDescent="0.25">
      <c r="B1720" s="244"/>
      <c r="C1720" s="318"/>
      <c r="D1720" s="322"/>
      <c r="E1720" s="324" t="s">
        <v>318</v>
      </c>
      <c r="F1720" s="921" t="str">
        <f>Translations!$B$375</f>
        <v>Emissionsfaktor</v>
      </c>
      <c r="G1720" s="921"/>
      <c r="H1720" s="922"/>
      <c r="I1720" s="879"/>
      <c r="J1720" s="880"/>
      <c r="K1720" s="881"/>
      <c r="L1720" s="882"/>
      <c r="M1720" s="881"/>
      <c r="N1720" s="883"/>
      <c r="W1720" s="252" t="b">
        <f t="shared" si="7"/>
        <v>0</v>
      </c>
    </row>
    <row r="1721" spans="2:23" ht="12.75" customHeight="1" x14ac:dyDescent="0.25">
      <c r="B1721" s="244"/>
      <c r="C1721" s="318"/>
      <c r="D1721" s="322"/>
      <c r="E1721" s="324" t="s">
        <v>319</v>
      </c>
      <c r="F1721" s="912" t="str">
        <f>Translations!$B$378</f>
        <v>Importerade restgaser</v>
      </c>
      <c r="G1721" s="912"/>
      <c r="H1721" s="913"/>
      <c r="I1721" s="903"/>
      <c r="J1721" s="904"/>
      <c r="K1721" s="898"/>
      <c r="L1721" s="902"/>
      <c r="M1721" s="898"/>
      <c r="N1721" s="899"/>
      <c r="W1721" s="252" t="b">
        <f t="shared" si="7"/>
        <v>0</v>
      </c>
    </row>
    <row r="1722" spans="2:23" ht="12.75" customHeight="1" x14ac:dyDescent="0.25">
      <c r="B1722" s="244"/>
      <c r="C1722" s="318"/>
      <c r="D1722" s="322"/>
      <c r="E1722" s="324" t="s">
        <v>320</v>
      </c>
      <c r="F1722" s="914" t="str">
        <f>Translations!$B$256</f>
        <v>Energiinnehåll</v>
      </c>
      <c r="G1722" s="914"/>
      <c r="H1722" s="915"/>
      <c r="I1722" s="916"/>
      <c r="J1722" s="917"/>
      <c r="K1722" s="918"/>
      <c r="L1722" s="919"/>
      <c r="M1722" s="918"/>
      <c r="N1722" s="920"/>
      <c r="W1722" s="252" t="b">
        <f t="shared" si="7"/>
        <v>0</v>
      </c>
    </row>
    <row r="1723" spans="2:23" ht="12.75" customHeight="1" x14ac:dyDescent="0.25">
      <c r="B1723" s="244"/>
      <c r="C1723" s="318"/>
      <c r="D1723" s="322"/>
      <c r="E1723" s="324" t="s">
        <v>321</v>
      </c>
      <c r="F1723" s="921" t="str">
        <f>Translations!$B$375</f>
        <v>Emissionsfaktor</v>
      </c>
      <c r="G1723" s="921"/>
      <c r="H1723" s="922"/>
      <c r="I1723" s="879"/>
      <c r="J1723" s="880"/>
      <c r="K1723" s="881"/>
      <c r="L1723" s="882"/>
      <c r="M1723" s="881"/>
      <c r="N1723" s="883"/>
      <c r="W1723" s="252" t="b">
        <f t="shared" si="7"/>
        <v>0</v>
      </c>
    </row>
    <row r="1724" spans="2:23" ht="12.75" customHeight="1" x14ac:dyDescent="0.25">
      <c r="B1724" s="244"/>
      <c r="C1724" s="318"/>
      <c r="D1724" s="322"/>
      <c r="E1724" s="324" t="s">
        <v>322</v>
      </c>
      <c r="F1724" s="912" t="str">
        <f>Translations!$B$379</f>
        <v>Exporterade restgaser</v>
      </c>
      <c r="G1724" s="912"/>
      <c r="H1724" s="913"/>
      <c r="I1724" s="903"/>
      <c r="J1724" s="904"/>
      <c r="K1724" s="898"/>
      <c r="L1724" s="902"/>
      <c r="M1724" s="898"/>
      <c r="N1724" s="899"/>
      <c r="W1724" s="252" t="b">
        <f t="shared" si="7"/>
        <v>0</v>
      </c>
    </row>
    <row r="1725" spans="2:23" ht="12.75" customHeight="1" x14ac:dyDescent="0.25">
      <c r="B1725" s="244"/>
      <c r="C1725" s="318"/>
      <c r="D1725" s="322"/>
      <c r="E1725" s="324" t="s">
        <v>323</v>
      </c>
      <c r="F1725" s="914" t="str">
        <f>Translations!$B$256</f>
        <v>Energiinnehåll</v>
      </c>
      <c r="G1725" s="914"/>
      <c r="H1725" s="915"/>
      <c r="I1725" s="916"/>
      <c r="J1725" s="917"/>
      <c r="K1725" s="918"/>
      <c r="L1725" s="919"/>
      <c r="M1725" s="918"/>
      <c r="N1725" s="920"/>
      <c r="W1725" s="252" t="b">
        <f t="shared" si="7"/>
        <v>0</v>
      </c>
    </row>
    <row r="1726" spans="2:23" ht="12.75" customHeight="1" x14ac:dyDescent="0.25">
      <c r="B1726" s="244"/>
      <c r="C1726" s="318"/>
      <c r="D1726" s="322"/>
      <c r="E1726" s="324" t="s">
        <v>324</v>
      </c>
      <c r="F1726" s="921" t="str">
        <f>Translations!$B$375</f>
        <v>Emissionsfaktor</v>
      </c>
      <c r="G1726" s="921"/>
      <c r="H1726" s="922"/>
      <c r="I1726" s="879"/>
      <c r="J1726" s="880"/>
      <c r="K1726" s="881"/>
      <c r="L1726" s="882"/>
      <c r="M1726" s="881"/>
      <c r="N1726" s="883"/>
      <c r="W1726" s="252" t="b">
        <f t="shared" si="7"/>
        <v>0</v>
      </c>
    </row>
    <row r="1727" spans="2:23" ht="5.0999999999999996" customHeight="1" x14ac:dyDescent="0.25">
      <c r="B1727" s="244"/>
      <c r="C1727" s="318"/>
      <c r="D1727" s="322"/>
      <c r="E1727" s="319"/>
      <c r="F1727" s="319"/>
      <c r="G1727" s="319"/>
      <c r="H1727" s="319"/>
      <c r="I1727" s="319"/>
      <c r="J1727" s="319"/>
      <c r="K1727" s="319"/>
      <c r="L1727" s="319"/>
      <c r="M1727" s="319"/>
      <c r="N1727" s="320"/>
      <c r="W1727" s="267"/>
    </row>
    <row r="1728" spans="2:23" ht="12.75" customHeight="1" x14ac:dyDescent="0.25">
      <c r="B1728" s="244"/>
      <c r="C1728" s="318"/>
      <c r="D1728" s="322"/>
      <c r="E1728" s="324" t="s">
        <v>325</v>
      </c>
      <c r="F1728" s="923" t="str">
        <f>Translations!$B$257</f>
        <v>Beskrivning av den metod som används</v>
      </c>
      <c r="G1728" s="923"/>
      <c r="H1728" s="923"/>
      <c r="I1728" s="923"/>
      <c r="J1728" s="923"/>
      <c r="K1728" s="923"/>
      <c r="L1728" s="923"/>
      <c r="M1728" s="923"/>
      <c r="N1728" s="924"/>
      <c r="W1728" s="253"/>
    </row>
    <row r="1729" spans="1:26" ht="5.0999999999999996" customHeight="1" x14ac:dyDescent="0.25">
      <c r="C1729" s="318"/>
      <c r="D1729" s="319"/>
      <c r="E1729" s="323"/>
      <c r="F1729" s="333"/>
      <c r="G1729" s="334"/>
      <c r="H1729" s="334"/>
      <c r="I1729" s="334"/>
      <c r="J1729" s="334"/>
      <c r="K1729" s="334"/>
      <c r="L1729" s="334"/>
      <c r="M1729" s="334"/>
      <c r="N1729" s="335"/>
      <c r="W1729" s="253"/>
    </row>
    <row r="1730" spans="1:26" ht="12.75" customHeight="1" x14ac:dyDescent="0.25">
      <c r="C1730" s="318"/>
      <c r="D1730" s="322"/>
      <c r="E1730" s="324"/>
      <c r="F1730" s="932" t="str">
        <f>IF(I1538&lt;&gt;"",HYPERLINK("#" &amp; Q1730,EUConst_MsgDescription),"")</f>
        <v/>
      </c>
      <c r="G1730" s="906"/>
      <c r="H1730" s="906"/>
      <c r="I1730" s="906"/>
      <c r="J1730" s="906"/>
      <c r="K1730" s="906"/>
      <c r="L1730" s="906"/>
      <c r="M1730" s="906"/>
      <c r="N1730" s="907"/>
      <c r="P1730" s="22" t="s">
        <v>175</v>
      </c>
      <c r="Q1730" s="371" t="str">
        <f>"#"&amp;ADDRESS(ROW($C$10),COLUMN($C$10))</f>
        <v>#$C$10</v>
      </c>
      <c r="W1730" s="253"/>
    </row>
    <row r="1731" spans="1:26" ht="5.0999999999999996" customHeight="1" x14ac:dyDescent="0.25">
      <c r="C1731" s="318"/>
      <c r="D1731" s="322"/>
      <c r="E1731" s="325"/>
      <c r="F1731" s="933"/>
      <c r="G1731" s="933"/>
      <c r="H1731" s="933"/>
      <c r="I1731" s="933"/>
      <c r="J1731" s="933"/>
      <c r="K1731" s="933"/>
      <c r="L1731" s="933"/>
      <c r="M1731" s="933"/>
      <c r="N1731" s="934"/>
      <c r="W1731" s="253"/>
    </row>
    <row r="1732" spans="1:26" ht="50.1" customHeight="1" x14ac:dyDescent="0.25">
      <c r="C1732" s="318"/>
      <c r="D1732" s="325"/>
      <c r="E1732" s="325"/>
      <c r="F1732" s="891"/>
      <c r="G1732" s="892"/>
      <c r="H1732" s="892"/>
      <c r="I1732" s="892"/>
      <c r="J1732" s="892"/>
      <c r="K1732" s="892"/>
      <c r="L1732" s="892"/>
      <c r="M1732" s="892"/>
      <c r="N1732" s="893"/>
      <c r="W1732" s="252" t="b">
        <f>W1714</f>
        <v>0</v>
      </c>
    </row>
    <row r="1733" spans="1:26" ht="5.0999999999999996" customHeight="1" x14ac:dyDescent="0.25">
      <c r="C1733" s="318"/>
      <c r="D1733" s="322"/>
      <c r="E1733" s="319"/>
      <c r="F1733" s="319"/>
      <c r="G1733" s="319"/>
      <c r="H1733" s="319"/>
      <c r="I1733" s="319"/>
      <c r="J1733" s="319"/>
      <c r="K1733" s="319"/>
      <c r="L1733" s="319"/>
      <c r="M1733" s="319"/>
      <c r="N1733" s="320"/>
      <c r="W1733" s="252"/>
    </row>
    <row r="1734" spans="1:26" ht="12.75" customHeight="1" x14ac:dyDescent="0.25">
      <c r="C1734" s="318"/>
      <c r="D1734" s="322"/>
      <c r="E1734" s="324"/>
      <c r="F1734" s="935" t="str">
        <f>Translations!$B$210</f>
        <v>Hänvisning till externa filer, i förekommande fall</v>
      </c>
      <c r="G1734" s="935"/>
      <c r="H1734" s="935"/>
      <c r="I1734" s="935"/>
      <c r="J1734" s="935"/>
      <c r="K1734" s="845"/>
      <c r="L1734" s="845"/>
      <c r="M1734" s="845"/>
      <c r="N1734" s="845"/>
      <c r="W1734" s="252" t="b">
        <f>W1732</f>
        <v>0</v>
      </c>
    </row>
    <row r="1735" spans="1:26" ht="5.0999999999999996" customHeight="1" x14ac:dyDescent="0.25">
      <c r="C1735" s="318"/>
      <c r="D1735" s="322"/>
      <c r="E1735" s="319"/>
      <c r="F1735" s="319"/>
      <c r="G1735" s="319"/>
      <c r="H1735" s="319"/>
      <c r="I1735" s="319"/>
      <c r="J1735" s="319"/>
      <c r="K1735" s="319"/>
      <c r="L1735" s="319"/>
      <c r="M1735" s="319"/>
      <c r="N1735" s="320"/>
      <c r="W1735" s="271"/>
    </row>
    <row r="1736" spans="1:26" ht="12.75" customHeight="1" x14ac:dyDescent="0.25">
      <c r="C1736" s="318"/>
      <c r="D1736" s="322" t="s">
        <v>33</v>
      </c>
      <c r="E1736" s="951" t="str">
        <f>Translations!$B$258</f>
        <v>Har den hierarkiska ordningen följts?</v>
      </c>
      <c r="F1736" s="951"/>
      <c r="G1736" s="951"/>
      <c r="H1736" s="952"/>
      <c r="I1736" s="260"/>
      <c r="J1736" s="330" t="str">
        <f>Translations!$B$259</f>
        <v>Om inte, varför?</v>
      </c>
      <c r="K1736" s="871"/>
      <c r="L1736" s="872"/>
      <c r="M1736" s="872"/>
      <c r="N1736" s="886"/>
      <c r="V1736" s="272" t="b">
        <f>W1734</f>
        <v>0</v>
      </c>
      <c r="W1736" s="258" t="b">
        <f>OR(W1732,AND(I1736&lt;&gt;"",I1736=TRUE))</f>
        <v>0</v>
      </c>
    </row>
    <row r="1737" spans="1:26" ht="5.0999999999999996" customHeight="1" x14ac:dyDescent="0.25">
      <c r="C1737" s="318"/>
      <c r="D1737" s="319"/>
      <c r="E1737" s="552"/>
      <c r="F1737" s="552"/>
      <c r="G1737" s="552"/>
      <c r="H1737" s="552"/>
      <c r="I1737" s="552"/>
      <c r="J1737" s="552"/>
      <c r="K1737" s="552"/>
      <c r="L1737" s="552"/>
      <c r="M1737" s="552"/>
      <c r="N1737" s="553"/>
      <c r="W1737" s="267"/>
    </row>
    <row r="1738" spans="1:26" ht="12.75" customHeight="1" x14ac:dyDescent="0.25">
      <c r="C1738" s="318"/>
      <c r="D1738" s="331"/>
      <c r="E1738" s="331"/>
      <c r="F1738" s="923" t="str">
        <f>Translations!$B$264</f>
        <v>Ytterligare uppgifter om eventuella avvikelser från hierarkin</v>
      </c>
      <c r="G1738" s="923"/>
      <c r="H1738" s="923"/>
      <c r="I1738" s="923"/>
      <c r="J1738" s="923"/>
      <c r="K1738" s="923"/>
      <c r="L1738" s="923"/>
      <c r="M1738" s="923"/>
      <c r="N1738" s="924"/>
      <c r="W1738" s="271"/>
    </row>
    <row r="1739" spans="1:26" ht="25.5" customHeight="1" thickBot="1" x14ac:dyDescent="0.3">
      <c r="C1739" s="318"/>
      <c r="D1739" s="331"/>
      <c r="E1739" s="331"/>
      <c r="F1739" s="891"/>
      <c r="G1739" s="892"/>
      <c r="H1739" s="892"/>
      <c r="I1739" s="892"/>
      <c r="J1739" s="892"/>
      <c r="K1739" s="892"/>
      <c r="L1739" s="892"/>
      <c r="M1739" s="892"/>
      <c r="N1739" s="893"/>
      <c r="W1739" s="273" t="b">
        <f>W1736</f>
        <v>0</v>
      </c>
    </row>
    <row r="1740" spans="1:26" s="20" customFormat="1" ht="13.2" x14ac:dyDescent="0.25">
      <c r="A1740" s="18"/>
      <c r="B1740" s="36"/>
      <c r="C1740" s="337"/>
      <c r="D1740" s="338"/>
      <c r="E1740" s="338"/>
      <c r="F1740" s="338"/>
      <c r="G1740" s="338"/>
      <c r="H1740" s="338"/>
      <c r="I1740" s="338"/>
      <c r="J1740" s="338"/>
      <c r="K1740" s="338"/>
      <c r="L1740" s="338"/>
      <c r="M1740" s="338"/>
      <c r="N1740" s="339"/>
      <c r="O1740" s="36"/>
      <c r="P1740" s="123" t="str">
        <f>IF(OR(P1538=1,AND(I1538&lt;&gt;"",COUNTIF(P$2153:$P3364,"PRINT")=0)),"PRINT","")</f>
        <v>PRINT</v>
      </c>
      <c r="Q1740" s="22" t="s">
        <v>256</v>
      </c>
      <c r="R1740" s="23"/>
      <c r="S1740" s="23"/>
      <c r="T1740" s="22"/>
      <c r="U1740" s="22"/>
      <c r="V1740" s="22"/>
      <c r="W1740" s="22"/>
    </row>
    <row r="1741" spans="1:26" s="20" customFormat="1" ht="14.4" thickBot="1" x14ac:dyDescent="0.3">
      <c r="A1741" s="18"/>
      <c r="B1741" s="36"/>
      <c r="C1741" s="36"/>
      <c r="D1741" s="36"/>
      <c r="E1741" s="36"/>
      <c r="F1741" s="36"/>
      <c r="G1741" s="36"/>
      <c r="H1741" s="36"/>
      <c r="I1741" s="36"/>
      <c r="J1741" s="36"/>
      <c r="K1741" s="36"/>
      <c r="L1741" s="36"/>
      <c r="M1741" s="36"/>
      <c r="N1741" s="36"/>
      <c r="O1741" s="36"/>
      <c r="P1741" s="22"/>
      <c r="Q1741" s="22"/>
      <c r="R1741" s="23"/>
      <c r="S1741" s="23"/>
      <c r="T1741" s="22"/>
      <c r="U1741" s="22"/>
      <c r="V1741" s="22"/>
      <c r="W1741" s="22"/>
      <c r="X1741" s="244"/>
      <c r="Y1741" s="244"/>
      <c r="Z1741" s="244"/>
    </row>
    <row r="1742" spans="1:26" s="20" customFormat="1" ht="12.75" customHeight="1" thickBot="1" x14ac:dyDescent="0.35">
      <c r="A1742" s="18"/>
      <c r="B1742" s="36"/>
      <c r="C1742" s="281"/>
      <c r="D1742" s="281"/>
      <c r="E1742" s="281"/>
      <c r="F1742" s="281"/>
      <c r="G1742" s="281"/>
      <c r="H1742" s="281"/>
      <c r="I1742" s="281"/>
      <c r="J1742" s="281"/>
      <c r="K1742" s="281"/>
      <c r="L1742" s="281"/>
      <c r="M1742" s="281"/>
      <c r="N1742" s="281"/>
      <c r="O1742" s="36"/>
      <c r="P1742" s="22"/>
      <c r="Q1742" s="22"/>
      <c r="R1742" s="23"/>
      <c r="S1742" s="23"/>
      <c r="T1742" s="22"/>
      <c r="U1742" s="22"/>
      <c r="V1742" s="22"/>
      <c r="W1742" s="22"/>
      <c r="X1742" s="244"/>
      <c r="Y1742" s="244"/>
      <c r="Z1742" s="244"/>
    </row>
    <row r="1743" spans="1:26" s="241" customFormat="1" ht="15" customHeight="1" thickBot="1" x14ac:dyDescent="0.3">
      <c r="A1743" s="240"/>
      <c r="B1743" s="168"/>
      <c r="C1743" s="239">
        <f>C1538+1</f>
        <v>9</v>
      </c>
      <c r="D1743" s="953" t="str">
        <f>Translations!$B$295</f>
        <v>Delanläggning med produktriktmärke:</v>
      </c>
      <c r="E1743" s="954"/>
      <c r="F1743" s="954"/>
      <c r="G1743" s="954"/>
      <c r="H1743" s="954"/>
      <c r="I1743" s="955" t="str">
        <f>IF(INDEX(CNTR_SubInstListIsProdBM,$C1743),INDEX(CNTR_SubInstListNames,$C1743),"")</f>
        <v/>
      </c>
      <c r="J1743" s="956"/>
      <c r="K1743" s="956"/>
      <c r="L1743" s="956"/>
      <c r="M1743" s="956"/>
      <c r="N1743" s="957"/>
      <c r="O1743" s="36"/>
      <c r="P1743" s="373">
        <v>1</v>
      </c>
      <c r="Q1743" s="245"/>
      <c r="R1743" s="262"/>
      <c r="S1743" s="262"/>
      <c r="T1743" s="262"/>
      <c r="U1743" s="240"/>
      <c r="V1743" s="355" t="s">
        <v>326</v>
      </c>
      <c r="W1743" s="356" t="b">
        <f>AND(CNTR_ExistSubInstEntries,I1743="")</f>
        <v>0</v>
      </c>
    </row>
    <row r="1744" spans="1:26" ht="12.75" customHeight="1" thickBot="1" x14ac:dyDescent="0.3">
      <c r="C1744" s="236"/>
      <c r="D1744" s="237"/>
      <c r="E1744" s="958" t="str">
        <f>Translations!$B$296</f>
        <v>Namnet på delanläggningen med produktriktmärke visas automatiskt i inmatningsfälten i bladet ”C_InstallationDescription”.</v>
      </c>
      <c r="F1744" s="959"/>
      <c r="G1744" s="959"/>
      <c r="H1744" s="959"/>
      <c r="I1744" s="959"/>
      <c r="J1744" s="959"/>
      <c r="K1744" s="959"/>
      <c r="L1744" s="959"/>
      <c r="M1744" s="959"/>
      <c r="N1744" s="960"/>
    </row>
    <row r="1745" spans="1:23" ht="5.0999999999999996" customHeight="1" x14ac:dyDescent="0.25">
      <c r="C1745" s="224"/>
      <c r="N1745" s="225"/>
    </row>
    <row r="1746" spans="1:23" ht="12.75" customHeight="1" x14ac:dyDescent="0.25">
      <c r="C1746" s="224"/>
      <c r="D1746" s="16" t="s">
        <v>25</v>
      </c>
      <c r="E1746" s="744" t="str">
        <f>Translations!$B$297</f>
        <v>Delanläggningens systemgränser</v>
      </c>
      <c r="F1746" s="744"/>
      <c r="G1746" s="744"/>
      <c r="H1746" s="744"/>
      <c r="I1746" s="744"/>
      <c r="J1746" s="744"/>
      <c r="K1746" s="744"/>
      <c r="L1746" s="744"/>
      <c r="M1746" s="744"/>
      <c r="N1746" s="961"/>
    </row>
    <row r="1747" spans="1:23" ht="5.0999999999999996" customHeight="1" x14ac:dyDescent="0.25">
      <c r="C1747" s="224"/>
      <c r="N1747" s="225"/>
    </row>
    <row r="1748" spans="1:23" ht="12.75" customHeight="1" x14ac:dyDescent="0.25">
      <c r="C1748" s="224"/>
      <c r="D1748" s="25" t="s">
        <v>31</v>
      </c>
      <c r="E1748" s="862" t="str">
        <f>Translations!$B$249</f>
        <v>Information om tillämpad metod</v>
      </c>
      <c r="F1748" s="862"/>
      <c r="G1748" s="862"/>
      <c r="H1748" s="862"/>
      <c r="I1748" s="862"/>
      <c r="J1748" s="862"/>
      <c r="K1748" s="862"/>
      <c r="L1748" s="862"/>
      <c r="M1748" s="862"/>
      <c r="N1748" s="968"/>
    </row>
    <row r="1749" spans="1:23" s="309" customFormat="1" ht="5.0999999999999996" customHeight="1" x14ac:dyDescent="0.25">
      <c r="A1749" s="308"/>
      <c r="B1749" s="16"/>
      <c r="C1749" s="306"/>
      <c r="D1749" s="307"/>
      <c r="E1749" s="783"/>
      <c r="F1749" s="783"/>
      <c r="G1749" s="783"/>
      <c r="H1749" s="783"/>
      <c r="I1749" s="783"/>
      <c r="J1749" s="783"/>
      <c r="K1749" s="783"/>
      <c r="L1749" s="783"/>
      <c r="M1749" s="783"/>
      <c r="N1749" s="989"/>
      <c r="O1749" s="36"/>
      <c r="P1749" s="308"/>
      <c r="Q1749" s="308"/>
      <c r="R1749" s="308"/>
      <c r="S1749" s="308"/>
      <c r="T1749" s="308"/>
      <c r="U1749" s="308"/>
      <c r="V1749" s="308"/>
      <c r="W1749" s="308"/>
    </row>
    <row r="1750" spans="1:23" ht="50.1" customHeight="1" x14ac:dyDescent="0.25">
      <c r="C1750" s="224"/>
      <c r="D1750" s="25"/>
      <c r="E1750" s="972"/>
      <c r="F1750" s="973"/>
      <c r="G1750" s="973"/>
      <c r="H1750" s="973"/>
      <c r="I1750" s="973"/>
      <c r="J1750" s="973"/>
      <c r="K1750" s="973"/>
      <c r="L1750" s="973"/>
      <c r="M1750" s="973"/>
      <c r="N1750" s="974"/>
    </row>
    <row r="1751" spans="1:23" ht="5.0999999999999996" customHeight="1" x14ac:dyDescent="0.25">
      <c r="C1751" s="224"/>
      <c r="D1751" s="25"/>
      <c r="N1751" s="225"/>
    </row>
    <row r="1752" spans="1:23" ht="12.75" customHeight="1" x14ac:dyDescent="0.25">
      <c r="C1752" s="224"/>
      <c r="D1752" s="25" t="s">
        <v>32</v>
      </c>
      <c r="E1752" s="975" t="str">
        <f>Translations!$B$210</f>
        <v>Hänvisning till externa filer, i förekommande fall</v>
      </c>
      <c r="F1752" s="975"/>
      <c r="G1752" s="975"/>
      <c r="H1752" s="975"/>
      <c r="I1752" s="975"/>
      <c r="J1752" s="976"/>
      <c r="K1752" s="845"/>
      <c r="L1752" s="845"/>
      <c r="M1752" s="845"/>
      <c r="N1752" s="845"/>
    </row>
    <row r="1753" spans="1:23" ht="5.0999999999999996" customHeight="1" x14ac:dyDescent="0.25">
      <c r="C1753" s="224"/>
      <c r="D1753" s="25"/>
      <c r="N1753" s="225"/>
    </row>
    <row r="1754" spans="1:23" ht="12.75" customHeight="1" x14ac:dyDescent="0.25">
      <c r="C1754" s="224"/>
      <c r="D1754" s="25" t="s">
        <v>33</v>
      </c>
      <c r="E1754" s="975" t="str">
        <f>Translations!$B$305</f>
        <v>Hänvisning till ett separat utförligt flödesschema, i förekommande fall</v>
      </c>
      <c r="F1754" s="975"/>
      <c r="G1754" s="975"/>
      <c r="H1754" s="975"/>
      <c r="I1754" s="975"/>
      <c r="J1754" s="976"/>
      <c r="K1754" s="845"/>
      <c r="L1754" s="845"/>
      <c r="M1754" s="845"/>
      <c r="N1754" s="845"/>
    </row>
    <row r="1755" spans="1:23" ht="5.0999999999999996" customHeight="1" x14ac:dyDescent="0.25">
      <c r="C1755" s="228"/>
      <c r="D1755" s="229"/>
      <c r="E1755" s="230"/>
      <c r="F1755" s="230"/>
      <c r="G1755" s="230"/>
      <c r="H1755" s="230"/>
      <c r="I1755" s="230"/>
      <c r="J1755" s="230"/>
      <c r="K1755" s="230"/>
      <c r="L1755" s="230"/>
      <c r="M1755" s="230"/>
      <c r="N1755" s="231"/>
    </row>
    <row r="1756" spans="1:23" ht="5.0999999999999996" customHeight="1" x14ac:dyDescent="0.25">
      <c r="C1756" s="224"/>
      <c r="D1756" s="25"/>
      <c r="N1756" s="225"/>
    </row>
    <row r="1757" spans="1:23" ht="12.75" customHeight="1" x14ac:dyDescent="0.25">
      <c r="C1757" s="224"/>
      <c r="D1757" s="16" t="s">
        <v>26</v>
      </c>
      <c r="E1757" s="744" t="str">
        <f>Translations!$B$307</f>
        <v>Metod för att fastställa den årliga produktionen (verksamhetsnivån)</v>
      </c>
      <c r="F1757" s="744"/>
      <c r="G1757" s="744"/>
      <c r="H1757" s="744"/>
      <c r="I1757" s="744"/>
      <c r="J1757" s="744"/>
      <c r="K1757" s="744"/>
      <c r="L1757" s="744"/>
      <c r="M1757" s="744"/>
      <c r="N1757" s="961"/>
    </row>
    <row r="1758" spans="1:23" ht="5.0999999999999996" customHeight="1" x14ac:dyDescent="0.25">
      <c r="C1758" s="224"/>
      <c r="D1758" s="16"/>
      <c r="E1758" s="25"/>
      <c r="F1758" s="25"/>
      <c r="G1758" s="25"/>
      <c r="H1758" s="25"/>
      <c r="I1758" s="25"/>
      <c r="J1758" s="25"/>
      <c r="K1758" s="25"/>
      <c r="L1758" s="25"/>
      <c r="M1758" s="25"/>
      <c r="N1758" s="530"/>
    </row>
    <row r="1759" spans="1:23" ht="12.75" customHeight="1" x14ac:dyDescent="0.25">
      <c r="C1759" s="224"/>
      <c r="D1759" s="25" t="s">
        <v>31</v>
      </c>
      <c r="E1759" s="862" t="str">
        <f>Translations!$B$249</f>
        <v>Information om tillämpad metod</v>
      </c>
      <c r="F1759" s="862"/>
      <c r="G1759" s="862"/>
      <c r="H1759" s="862"/>
      <c r="I1759" s="862"/>
      <c r="J1759" s="862"/>
      <c r="K1759" s="862"/>
      <c r="L1759" s="862"/>
      <c r="M1759" s="862"/>
      <c r="N1759" s="968"/>
    </row>
    <row r="1760" spans="1:23" s="264" customFormat="1" ht="25.5" customHeight="1" x14ac:dyDescent="0.3">
      <c r="A1760" s="262"/>
      <c r="B1760" s="119"/>
      <c r="C1760" s="224"/>
      <c r="D1760" s="120"/>
      <c r="E1760" s="121"/>
      <c r="F1760" s="121"/>
      <c r="G1760" s="121"/>
      <c r="H1760" s="121"/>
      <c r="I1760" s="863" t="str">
        <f>Translations!$B$254</f>
        <v>Datakälla</v>
      </c>
      <c r="J1760" s="863"/>
      <c r="K1760" s="863" t="str">
        <f>Translations!$B$255</f>
        <v>Andra datakällor 
(i förekommande fall)</v>
      </c>
      <c r="L1760" s="863"/>
      <c r="M1760" s="863" t="str">
        <f>Translations!$B$255</f>
        <v>Andra datakällor 
(i förekommande fall)</v>
      </c>
      <c r="N1760" s="863"/>
      <c r="O1760" s="36"/>
      <c r="P1760" s="262"/>
      <c r="Q1760" s="262"/>
      <c r="R1760" s="262"/>
      <c r="S1760" s="262"/>
      <c r="T1760" s="262"/>
      <c r="U1760" s="262"/>
      <c r="V1760" s="262"/>
      <c r="W1760" s="262"/>
    </row>
    <row r="1761" spans="1:23" ht="12.75" customHeight="1" x14ac:dyDescent="0.25">
      <c r="C1761" s="224"/>
      <c r="D1761" s="25"/>
      <c r="E1761" s="118" t="s">
        <v>310</v>
      </c>
      <c r="F1761" s="869" t="str">
        <f>Translations!$B$310</f>
        <v>Kvantiteter av produkter</v>
      </c>
      <c r="G1761" s="869"/>
      <c r="H1761" s="870"/>
      <c r="I1761" s="871"/>
      <c r="J1761" s="872"/>
      <c r="K1761" s="873"/>
      <c r="L1761" s="874"/>
      <c r="M1761" s="873"/>
      <c r="N1761" s="890"/>
    </row>
    <row r="1762" spans="1:23" ht="5.0999999999999996" customHeight="1" x14ac:dyDescent="0.25">
      <c r="C1762" s="224"/>
      <c r="D1762" s="25"/>
      <c r="E1762" s="118"/>
      <c r="F1762" s="535"/>
      <c r="G1762" s="535"/>
      <c r="H1762" s="535"/>
      <c r="I1762" s="535"/>
      <c r="J1762" s="535"/>
      <c r="K1762" s="535"/>
      <c r="L1762" s="535"/>
      <c r="M1762" s="535"/>
      <c r="N1762" s="536"/>
    </row>
    <row r="1763" spans="1:23" ht="12.75" customHeight="1" x14ac:dyDescent="0.25">
      <c r="C1763" s="224"/>
      <c r="D1763" s="25"/>
      <c r="E1763" s="118" t="s">
        <v>311</v>
      </c>
      <c r="F1763" s="869" t="str">
        <f>Translations!$B$311</f>
        <v>Årliga kvantiteter av produkter</v>
      </c>
      <c r="G1763" s="869"/>
      <c r="H1763" s="870"/>
      <c r="I1763" s="928"/>
      <c r="J1763" s="928"/>
      <c r="K1763" s="928"/>
      <c r="L1763" s="928"/>
      <c r="M1763" s="928"/>
      <c r="N1763" s="928"/>
    </row>
    <row r="1764" spans="1:23" ht="5.0999999999999996" customHeight="1" x14ac:dyDescent="0.25">
      <c r="C1764" s="224"/>
      <c r="D1764" s="25"/>
      <c r="N1764" s="225"/>
    </row>
    <row r="1765" spans="1:23" s="20" customFormat="1" ht="12.75" customHeight="1" x14ac:dyDescent="0.3">
      <c r="A1765" s="18"/>
      <c r="B1765" s="194"/>
      <c r="C1765" s="226"/>
      <c r="D1765" s="38"/>
      <c r="E1765" s="118" t="s">
        <v>312</v>
      </c>
      <c r="F1765" s="869" t="str">
        <f>Translations!$B$312</f>
        <v>Särskilda rapporteringskrav:</v>
      </c>
      <c r="G1765" s="869"/>
      <c r="H1765" s="870"/>
      <c r="I1765" s="895" t="str">
        <f>IF(I1743="","",HYPERLINK(INDEX(EUconst_BMlistSpecialJumpTable,MATCH(I1743,EUconst_BMlistNames,0)),INDEX(EUconst_BMlistSpecialReporting,MATCH(I1743,EUconst_BMlistNames,0))))</f>
        <v/>
      </c>
      <c r="J1765" s="896"/>
      <c r="K1765" s="896"/>
      <c r="L1765" s="896"/>
      <c r="M1765" s="896"/>
      <c r="N1765" s="897"/>
      <c r="O1765" s="36"/>
      <c r="P1765" s="195" t="s">
        <v>296</v>
      </c>
      <c r="Q1765" s="196" t="str">
        <f>IF(I1743="","",IF(AND(INDEX(EUconst_BMlistSpecialJumpTable,MATCH(I1743,EUconst_BMlistNames,0))&lt;&gt;"",INDEX(EUconst_BMlistMainNumberOfBM,MATCH(I1743,EUconst_BMlistNames,0))&lt;&gt;47),TRUE,FALSE))</f>
        <v/>
      </c>
      <c r="R1765" s="23"/>
      <c r="S1765" s="23"/>
      <c r="T1765" s="22"/>
      <c r="U1765" s="22"/>
      <c r="V1765" s="22"/>
      <c r="W1765" s="22"/>
    </row>
    <row r="1766" spans="1:23" s="20" customFormat="1" ht="5.0999999999999996" customHeight="1" x14ac:dyDescent="0.3">
      <c r="A1766" s="18"/>
      <c r="B1766" s="194"/>
      <c r="C1766" s="226"/>
      <c r="D1766" s="36"/>
      <c r="F1766" s="782"/>
      <c r="G1766" s="782"/>
      <c r="H1766" s="782"/>
      <c r="I1766" s="782"/>
      <c r="J1766" s="782"/>
      <c r="K1766" s="782"/>
      <c r="L1766" s="782"/>
      <c r="M1766" s="782"/>
      <c r="N1766" s="950"/>
      <c r="O1766" s="36"/>
      <c r="P1766" s="23"/>
      <c r="Q1766" s="22"/>
      <c r="R1766" s="23"/>
      <c r="S1766" s="23"/>
      <c r="T1766" s="22"/>
      <c r="U1766" s="22"/>
      <c r="V1766" s="22"/>
      <c r="W1766" s="22"/>
    </row>
    <row r="1767" spans="1:23" ht="12.75" customHeight="1" x14ac:dyDescent="0.25">
      <c r="C1767" s="224"/>
      <c r="D1767" s="25"/>
      <c r="E1767" s="118" t="s">
        <v>313</v>
      </c>
      <c r="F1767" s="657" t="str">
        <f>Translations!$B$257</f>
        <v>Beskrivning av den metod som används</v>
      </c>
      <c r="G1767" s="657"/>
      <c r="H1767" s="657"/>
      <c r="I1767" s="657"/>
      <c r="J1767" s="657"/>
      <c r="K1767" s="657"/>
      <c r="L1767" s="657"/>
      <c r="M1767" s="657"/>
      <c r="N1767" s="940"/>
    </row>
    <row r="1768" spans="1:23" ht="12.75" customHeight="1" x14ac:dyDescent="0.25">
      <c r="C1768" s="224"/>
      <c r="D1768" s="25"/>
      <c r="E1768" s="118"/>
      <c r="F1768" s="932" t="str">
        <f>IF(I1743&lt;&gt;"",HYPERLINK("#" &amp; Q1768,EUConst_MsgDescription),"")</f>
        <v/>
      </c>
      <c r="G1768" s="906"/>
      <c r="H1768" s="906"/>
      <c r="I1768" s="906"/>
      <c r="J1768" s="906"/>
      <c r="K1768" s="906"/>
      <c r="L1768" s="906"/>
      <c r="M1768" s="906"/>
      <c r="N1768" s="907"/>
      <c r="P1768" s="22" t="s">
        <v>175</v>
      </c>
      <c r="Q1768" s="371" t="str">
        <f>"#"&amp;ADDRESS(ROW($C$11),COLUMN($C$11))</f>
        <v>#$C$11</v>
      </c>
    </row>
    <row r="1769" spans="1:23" ht="5.0999999999999996" customHeight="1" x14ac:dyDescent="0.25">
      <c r="C1769" s="224"/>
      <c r="D1769" s="25"/>
      <c r="E1769" s="24"/>
      <c r="F1769" s="782"/>
      <c r="G1769" s="782"/>
      <c r="H1769" s="782"/>
      <c r="I1769" s="782"/>
      <c r="J1769" s="782"/>
      <c r="K1769" s="782"/>
      <c r="L1769" s="782"/>
      <c r="M1769" s="782"/>
      <c r="N1769" s="950"/>
    </row>
    <row r="1770" spans="1:23" ht="50.1" customHeight="1" x14ac:dyDescent="0.25">
      <c r="C1770" s="224"/>
      <c r="D1770" s="24"/>
      <c r="E1770" s="265"/>
      <c r="F1770" s="871"/>
      <c r="G1770" s="872"/>
      <c r="H1770" s="872"/>
      <c r="I1770" s="872"/>
      <c r="J1770" s="872"/>
      <c r="K1770" s="872"/>
      <c r="L1770" s="872"/>
      <c r="M1770" s="872"/>
      <c r="N1770" s="886"/>
    </row>
    <row r="1771" spans="1:23" ht="5.0999999999999996" customHeight="1" thickBot="1" x14ac:dyDescent="0.3">
      <c r="C1771" s="224"/>
      <c r="N1771" s="225"/>
    </row>
    <row r="1772" spans="1:23" ht="12.75" customHeight="1" x14ac:dyDescent="0.25">
      <c r="C1772" s="224"/>
      <c r="D1772" s="25"/>
      <c r="E1772" s="118"/>
      <c r="F1772" s="894" t="str">
        <f>Translations!$B$210</f>
        <v>Hänvisning till externa filer, i förekommande fall</v>
      </c>
      <c r="G1772" s="894"/>
      <c r="H1772" s="894"/>
      <c r="I1772" s="894"/>
      <c r="J1772" s="894"/>
      <c r="K1772" s="845"/>
      <c r="L1772" s="845"/>
      <c r="M1772" s="845"/>
      <c r="N1772" s="845"/>
      <c r="W1772" s="266" t="s">
        <v>168</v>
      </c>
    </row>
    <row r="1773" spans="1:23" ht="5.0999999999999996" customHeight="1" x14ac:dyDescent="0.25">
      <c r="C1773" s="224"/>
      <c r="D1773" s="25"/>
      <c r="N1773" s="225"/>
      <c r="W1773" s="253"/>
    </row>
    <row r="1774" spans="1:23" ht="12.75" customHeight="1" x14ac:dyDescent="0.25">
      <c r="C1774" s="224"/>
      <c r="D1774" s="25" t="s">
        <v>32</v>
      </c>
      <c r="E1774" s="884" t="str">
        <f>Translations!$B$258</f>
        <v>Har den hierarkiska ordningen följts?</v>
      </c>
      <c r="F1774" s="884"/>
      <c r="G1774" s="884"/>
      <c r="H1774" s="885"/>
      <c r="I1774" s="260"/>
      <c r="J1774" s="256" t="str">
        <f>Translations!$B$259</f>
        <v>Om inte, varför?</v>
      </c>
      <c r="K1774" s="871"/>
      <c r="L1774" s="872"/>
      <c r="M1774" s="872"/>
      <c r="N1774" s="886"/>
      <c r="W1774" s="258" t="b">
        <f>AND(I1774&lt;&gt;"",I1774=TRUE)</f>
        <v>0</v>
      </c>
    </row>
    <row r="1775" spans="1:23" ht="5.0999999999999996" customHeight="1" x14ac:dyDescent="0.25">
      <c r="C1775" s="224"/>
      <c r="E1775" s="431"/>
      <c r="F1775" s="431"/>
      <c r="G1775" s="431"/>
      <c r="H1775" s="431"/>
      <c r="I1775" s="431"/>
      <c r="J1775" s="431"/>
      <c r="K1775" s="431"/>
      <c r="L1775" s="431"/>
      <c r="M1775" s="431"/>
      <c r="N1775" s="555"/>
      <c r="W1775" s="253"/>
    </row>
    <row r="1776" spans="1:23" ht="12.75" customHeight="1" x14ac:dyDescent="0.25">
      <c r="C1776" s="224"/>
      <c r="D1776" s="25"/>
      <c r="E1776" s="25"/>
      <c r="F1776" s="657" t="str">
        <f>Translations!$B$264</f>
        <v>Ytterligare uppgifter om eventuella avvikelser från hierarkin</v>
      </c>
      <c r="G1776" s="657"/>
      <c r="H1776" s="657"/>
      <c r="I1776" s="657"/>
      <c r="J1776" s="657"/>
      <c r="K1776" s="657"/>
      <c r="L1776" s="657"/>
      <c r="M1776" s="657"/>
      <c r="N1776" s="940"/>
      <c r="W1776" s="253"/>
    </row>
    <row r="1777" spans="1:23" ht="25.5" customHeight="1" thickBot="1" x14ac:dyDescent="0.3">
      <c r="C1777" s="224"/>
      <c r="E1777" s="25"/>
      <c r="F1777" s="982"/>
      <c r="G1777" s="983"/>
      <c r="H1777" s="983"/>
      <c r="I1777" s="983"/>
      <c r="J1777" s="983"/>
      <c r="K1777" s="983"/>
      <c r="L1777" s="983"/>
      <c r="M1777" s="983"/>
      <c r="N1777" s="984"/>
      <c r="W1777" s="268" t="b">
        <f>W1774</f>
        <v>0</v>
      </c>
    </row>
    <row r="1778" spans="1:23" ht="5.0999999999999996" customHeight="1" x14ac:dyDescent="0.25">
      <c r="C1778" s="224"/>
      <c r="D1778" s="25"/>
      <c r="N1778" s="225"/>
    </row>
    <row r="1779" spans="1:23" ht="12.75" customHeight="1" x14ac:dyDescent="0.25">
      <c r="C1779" s="224"/>
      <c r="D1779" s="25" t="s">
        <v>33</v>
      </c>
      <c r="E1779" s="985" t="str">
        <f>Translations!$B$828</f>
        <v>Beskrivning av metoden för att spåra de tillverkade produkterna och varorna</v>
      </c>
      <c r="F1779" s="985"/>
      <c r="G1779" s="985"/>
      <c r="H1779" s="985"/>
      <c r="I1779" s="985"/>
      <c r="J1779" s="985"/>
      <c r="K1779" s="985"/>
      <c r="L1779" s="985"/>
      <c r="M1779" s="985"/>
      <c r="N1779" s="986"/>
    </row>
    <row r="1780" spans="1:23" ht="5.0999999999999996" customHeight="1" x14ac:dyDescent="0.25">
      <c r="C1780" s="224"/>
      <c r="E1780" s="711"/>
      <c r="F1780" s="712"/>
      <c r="G1780" s="712"/>
      <c r="H1780" s="712"/>
      <c r="I1780" s="712"/>
      <c r="J1780" s="712"/>
      <c r="K1780" s="712"/>
      <c r="L1780" s="712"/>
      <c r="M1780" s="712"/>
      <c r="N1780" s="987"/>
    </row>
    <row r="1781" spans="1:23" ht="50.1" customHeight="1" x14ac:dyDescent="0.25">
      <c r="C1781" s="224"/>
      <c r="D1781" s="25"/>
      <c r="E1781" s="265"/>
      <c r="F1781" s="871"/>
      <c r="G1781" s="872"/>
      <c r="H1781" s="872"/>
      <c r="I1781" s="872"/>
      <c r="J1781" s="872"/>
      <c r="K1781" s="872"/>
      <c r="L1781" s="872"/>
      <c r="M1781" s="872"/>
      <c r="N1781" s="886"/>
    </row>
    <row r="1782" spans="1:23" ht="5.0999999999999996" customHeight="1" x14ac:dyDescent="0.25">
      <c r="C1782" s="224"/>
      <c r="N1782" s="225"/>
    </row>
    <row r="1783" spans="1:23" ht="5.0999999999999996" customHeight="1" x14ac:dyDescent="0.25">
      <c r="C1783" s="232"/>
      <c r="D1783" s="235"/>
      <c r="E1783" s="233"/>
      <c r="F1783" s="233"/>
      <c r="G1783" s="233"/>
      <c r="H1783" s="233"/>
      <c r="I1783" s="233"/>
      <c r="J1783" s="233"/>
      <c r="K1783" s="233"/>
      <c r="L1783" s="233"/>
      <c r="M1783" s="233"/>
      <c r="N1783" s="234"/>
    </row>
    <row r="1784" spans="1:23" s="20" customFormat="1" ht="14.25" customHeight="1" x14ac:dyDescent="0.25">
      <c r="A1784" s="18"/>
      <c r="B1784" s="36"/>
      <c r="C1784" s="224"/>
      <c r="D1784" s="16" t="s">
        <v>27</v>
      </c>
      <c r="E1784" s="781" t="str">
        <f>Translations!$B$322</f>
        <v>Relevant elförbrukning</v>
      </c>
      <c r="F1784" s="781"/>
      <c r="G1784" s="781"/>
      <c r="H1784" s="781"/>
      <c r="I1784" s="781"/>
      <c r="J1784" s="781"/>
      <c r="K1784" s="781"/>
      <c r="L1784" s="781"/>
      <c r="M1784" s="781"/>
      <c r="N1784" s="988"/>
      <c r="O1784" s="36"/>
      <c r="P1784" s="22" t="s">
        <v>175</v>
      </c>
      <c r="Q1784" s="371" t="str">
        <f>"#"&amp;ADDRESS(ROW(D1869),COLUMN(D1869))</f>
        <v>#$D$1869</v>
      </c>
      <c r="R1784" s="23"/>
      <c r="S1784" s="23"/>
      <c r="T1784" s="18"/>
      <c r="U1784" s="18"/>
      <c r="V1784" s="245"/>
      <c r="W1784" s="245"/>
    </row>
    <row r="1785" spans="1:23" ht="12.75" customHeight="1" thickBot="1" x14ac:dyDescent="0.3">
      <c r="C1785" s="224"/>
      <c r="D1785" s="25" t="s">
        <v>31</v>
      </c>
      <c r="E1785" s="862" t="str">
        <f>Translations!$B$249</f>
        <v>Information om tillämpad metod</v>
      </c>
      <c r="F1785" s="862"/>
      <c r="G1785" s="862"/>
      <c r="H1785" s="862"/>
      <c r="I1785" s="862"/>
      <c r="J1785" s="862"/>
      <c r="K1785" s="862"/>
      <c r="L1785" s="862"/>
      <c r="M1785" s="862"/>
      <c r="N1785" s="968"/>
      <c r="T1785" s="18"/>
    </row>
    <row r="1786" spans="1:23" ht="25.5" customHeight="1" thickBot="1" x14ac:dyDescent="0.3">
      <c r="B1786" s="244"/>
      <c r="C1786" s="224"/>
      <c r="E1786" s="25"/>
      <c r="I1786" s="863" t="str">
        <f>Translations!$B$254</f>
        <v>Datakälla</v>
      </c>
      <c r="J1786" s="863"/>
      <c r="K1786" s="863" t="str">
        <f>Translations!$B$255</f>
        <v>Andra datakällor 
(i förekommande fall)</v>
      </c>
      <c r="L1786" s="863"/>
      <c r="M1786" s="863" t="str">
        <f>Translations!$B$255</f>
        <v>Andra datakällor 
(i förekommande fall)</v>
      </c>
      <c r="N1786" s="863"/>
      <c r="S1786" s="266" t="s">
        <v>1154</v>
      </c>
      <c r="W1786" s="266" t="s">
        <v>168</v>
      </c>
    </row>
    <row r="1787" spans="1:23" ht="12.75" customHeight="1" x14ac:dyDescent="0.25">
      <c r="B1787" s="244"/>
      <c r="C1787" s="224"/>
      <c r="E1787" s="25" t="s">
        <v>310</v>
      </c>
      <c r="F1787" s="869" t="str">
        <f>Translations!$B$322</f>
        <v>Relevant elförbrukning</v>
      </c>
      <c r="G1787" s="869"/>
      <c r="H1787" s="870"/>
      <c r="I1787" s="928"/>
      <c r="J1787" s="928"/>
      <c r="K1787" s="910"/>
      <c r="L1787" s="910"/>
      <c r="M1787" s="910"/>
      <c r="N1787" s="910"/>
      <c r="S1787" s="252" t="b">
        <f>IF(I1743&lt;&gt;"",IF(INDEX(EUconst_BMlistElExchangability,MATCH(I1743,EUconst_BMlistNames,0))=TRUE,FALSE,TRUE),FALSE)</f>
        <v>0</v>
      </c>
      <c r="W1787" s="486"/>
    </row>
    <row r="1788" spans="1:23" ht="5.0999999999999996" customHeight="1" x14ac:dyDescent="0.25">
      <c r="B1788" s="244"/>
      <c r="C1788" s="224"/>
      <c r="D1788" s="25"/>
      <c r="N1788" s="225"/>
      <c r="S1788" s="253"/>
      <c r="W1788" s="253"/>
    </row>
    <row r="1789" spans="1:23" ht="12.75" customHeight="1" x14ac:dyDescent="0.25">
      <c r="B1789" s="244"/>
      <c r="C1789" s="224"/>
      <c r="D1789" s="25"/>
      <c r="E1789" s="118" t="s">
        <v>311</v>
      </c>
      <c r="F1789" s="657" t="str">
        <f>Translations!$B$257</f>
        <v>Beskrivning av den metod som används</v>
      </c>
      <c r="G1789" s="657"/>
      <c r="H1789" s="657"/>
      <c r="I1789" s="657"/>
      <c r="J1789" s="657"/>
      <c r="K1789" s="657"/>
      <c r="L1789" s="657"/>
      <c r="M1789" s="657"/>
      <c r="N1789" s="940"/>
      <c r="S1789" s="253"/>
      <c r="W1789" s="253"/>
    </row>
    <row r="1790" spans="1:23" ht="5.0999999999999996" customHeight="1" x14ac:dyDescent="0.25">
      <c r="B1790" s="244"/>
      <c r="C1790" s="224"/>
      <c r="E1790" s="37"/>
      <c r="F1790" s="531"/>
      <c r="G1790" s="533"/>
      <c r="H1790" s="533"/>
      <c r="I1790" s="533"/>
      <c r="J1790" s="533"/>
      <c r="K1790" s="533"/>
      <c r="L1790" s="533"/>
      <c r="M1790" s="533"/>
      <c r="N1790" s="549"/>
      <c r="S1790" s="253"/>
      <c r="W1790" s="253"/>
    </row>
    <row r="1791" spans="1:23" ht="12.75" customHeight="1" x14ac:dyDescent="0.25">
      <c r="B1791" s="244"/>
      <c r="C1791" s="224"/>
      <c r="D1791" s="25"/>
      <c r="E1791" s="118"/>
      <c r="F1791" s="932" t="str">
        <f>IF(AND(I1743&lt;&gt;"",J1784=""),HYPERLINK("#" &amp; Q1791,EUConst_MsgDescription),"")</f>
        <v/>
      </c>
      <c r="G1791" s="906"/>
      <c r="H1791" s="906"/>
      <c r="I1791" s="906"/>
      <c r="J1791" s="906"/>
      <c r="K1791" s="906"/>
      <c r="L1791" s="906"/>
      <c r="M1791" s="906"/>
      <c r="N1791" s="907"/>
      <c r="P1791" s="22" t="s">
        <v>175</v>
      </c>
      <c r="Q1791" s="371" t="str">
        <f>"#"&amp;ADDRESS(ROW($C$10),COLUMN($C$10))</f>
        <v>#$C$10</v>
      </c>
      <c r="S1791" s="253"/>
      <c r="W1791" s="253"/>
    </row>
    <row r="1792" spans="1:23" ht="5.0999999999999996" customHeight="1" x14ac:dyDescent="0.25">
      <c r="B1792" s="244"/>
      <c r="C1792" s="224"/>
      <c r="D1792" s="25"/>
      <c r="E1792" s="24"/>
      <c r="F1792" s="941"/>
      <c r="G1792" s="941"/>
      <c r="H1792" s="941"/>
      <c r="I1792" s="941"/>
      <c r="J1792" s="941"/>
      <c r="K1792" s="941"/>
      <c r="L1792" s="941"/>
      <c r="M1792" s="941"/>
      <c r="N1792" s="942"/>
      <c r="S1792" s="253"/>
      <c r="W1792" s="253"/>
    </row>
    <row r="1793" spans="2:23" ht="50.1" customHeight="1" x14ac:dyDescent="0.25">
      <c r="B1793" s="244"/>
      <c r="C1793" s="224"/>
      <c r="D1793" s="24"/>
      <c r="E1793" s="265"/>
      <c r="F1793" s="943"/>
      <c r="G1793" s="944"/>
      <c r="H1793" s="944"/>
      <c r="I1793" s="944"/>
      <c r="J1793" s="944"/>
      <c r="K1793" s="944"/>
      <c r="L1793" s="944"/>
      <c r="M1793" s="944"/>
      <c r="N1793" s="945"/>
      <c r="S1793" s="252" t="b">
        <f>S1787</f>
        <v>0</v>
      </c>
      <c r="W1793" s="252"/>
    </row>
    <row r="1794" spans="2:23" ht="5.0999999999999996" customHeight="1" x14ac:dyDescent="0.25">
      <c r="B1794" s="244"/>
      <c r="C1794" s="224"/>
      <c r="D1794" s="25"/>
      <c r="N1794" s="225"/>
      <c r="S1794" s="253"/>
      <c r="W1794" s="253"/>
    </row>
    <row r="1795" spans="2:23" ht="12.75" customHeight="1" x14ac:dyDescent="0.25">
      <c r="B1795" s="244"/>
      <c r="C1795" s="224"/>
      <c r="D1795" s="25"/>
      <c r="E1795" s="118"/>
      <c r="F1795" s="894" t="str">
        <f>Translations!$B$210</f>
        <v>Hänvisning till externa filer, i förekommande fall</v>
      </c>
      <c r="G1795" s="894"/>
      <c r="H1795" s="894"/>
      <c r="I1795" s="894"/>
      <c r="J1795" s="894"/>
      <c r="K1795" s="845"/>
      <c r="L1795" s="845"/>
      <c r="M1795" s="845"/>
      <c r="N1795" s="845"/>
      <c r="S1795" s="253"/>
      <c r="W1795" s="252"/>
    </row>
    <row r="1796" spans="2:23" ht="5.0999999999999996" customHeight="1" x14ac:dyDescent="0.25">
      <c r="B1796" s="244"/>
      <c r="C1796" s="224"/>
      <c r="D1796" s="25"/>
      <c r="N1796" s="225"/>
      <c r="S1796" s="253"/>
      <c r="W1796" s="253"/>
    </row>
    <row r="1797" spans="2:23" ht="12.75" customHeight="1" x14ac:dyDescent="0.25">
      <c r="B1797" s="244"/>
      <c r="C1797" s="224"/>
      <c r="D1797" s="25" t="s">
        <v>32</v>
      </c>
      <c r="E1797" s="884" t="str">
        <f>Translations!$B$258</f>
        <v>Har den hierarkiska ordningen följts?</v>
      </c>
      <c r="F1797" s="884"/>
      <c r="G1797" s="884"/>
      <c r="H1797" s="885"/>
      <c r="I1797" s="260"/>
      <c r="J1797" s="256" t="str">
        <f>Translations!$B$259</f>
        <v>Om inte, varför?</v>
      </c>
      <c r="K1797" s="871"/>
      <c r="L1797" s="872"/>
      <c r="M1797" s="872"/>
      <c r="N1797" s="886"/>
      <c r="S1797" s="252" t="b">
        <f>S1793</f>
        <v>0</v>
      </c>
      <c r="W1797" s="258" t="b">
        <f>OR(W1795,AND(I1797&lt;&gt;"",I1797=TRUE))</f>
        <v>0</v>
      </c>
    </row>
    <row r="1798" spans="2:23" ht="12.75" customHeight="1" x14ac:dyDescent="0.25">
      <c r="B1798" s="244"/>
      <c r="C1798" s="224"/>
      <c r="D1798" s="25"/>
      <c r="E1798" s="37" t="s">
        <v>139</v>
      </c>
      <c r="F1798" s="858" t="str">
        <f>Translations!$B$263</f>
        <v>Orimliga kostnader: det skulle medföra orimliga kostnader att använda bättre datakällor.</v>
      </c>
      <c r="G1798" s="861"/>
      <c r="H1798" s="861"/>
      <c r="I1798" s="861"/>
      <c r="J1798" s="861"/>
      <c r="K1798" s="861"/>
      <c r="L1798" s="861"/>
      <c r="M1798" s="861"/>
      <c r="N1798" s="946"/>
      <c r="S1798" s="253"/>
      <c r="W1798" s="253"/>
    </row>
    <row r="1799" spans="2:23" ht="5.0999999999999996" customHeight="1" x14ac:dyDescent="0.25">
      <c r="B1799" s="244"/>
      <c r="C1799" s="224"/>
      <c r="E1799" s="431"/>
      <c r="F1799" s="431"/>
      <c r="G1799" s="431"/>
      <c r="H1799" s="431"/>
      <c r="I1799" s="431"/>
      <c r="J1799" s="431"/>
      <c r="K1799" s="431"/>
      <c r="L1799" s="431"/>
      <c r="M1799" s="431"/>
      <c r="N1799" s="555"/>
      <c r="S1799" s="253"/>
      <c r="W1799" s="253"/>
    </row>
    <row r="1800" spans="2:23" ht="12.75" customHeight="1" x14ac:dyDescent="0.25">
      <c r="B1800" s="244"/>
      <c r="C1800" s="224"/>
      <c r="D1800" s="25"/>
      <c r="E1800" s="25"/>
      <c r="F1800" s="657" t="str">
        <f>Translations!$B$264</f>
        <v>Ytterligare uppgifter om eventuella avvikelser från hierarkin</v>
      </c>
      <c r="G1800" s="657"/>
      <c r="H1800" s="657"/>
      <c r="I1800" s="657"/>
      <c r="J1800" s="657"/>
      <c r="K1800" s="657"/>
      <c r="L1800" s="657"/>
      <c r="M1800" s="657"/>
      <c r="N1800" s="940"/>
      <c r="S1800" s="253"/>
      <c r="W1800" s="253"/>
    </row>
    <row r="1801" spans="2:23" ht="25.5" customHeight="1" thickBot="1" x14ac:dyDescent="0.3">
      <c r="B1801" s="244"/>
      <c r="C1801" s="224"/>
      <c r="E1801" s="25"/>
      <c r="F1801" s="891"/>
      <c r="G1801" s="892"/>
      <c r="H1801" s="892"/>
      <c r="I1801" s="892"/>
      <c r="J1801" s="892"/>
      <c r="K1801" s="892"/>
      <c r="L1801" s="892"/>
      <c r="M1801" s="892"/>
      <c r="N1801" s="893"/>
      <c r="S1801" s="273" t="b">
        <f>S1797</f>
        <v>0</v>
      </c>
      <c r="W1801" s="268" t="b">
        <f>W1797</f>
        <v>0</v>
      </c>
    </row>
    <row r="1802" spans="2:23" ht="5.0999999999999996" customHeight="1" x14ac:dyDescent="0.25">
      <c r="B1802" s="244"/>
      <c r="C1802" s="224"/>
      <c r="N1802" s="225"/>
    </row>
    <row r="1803" spans="2:23" ht="5.0999999999999996" customHeight="1" x14ac:dyDescent="0.25">
      <c r="B1803" s="244"/>
      <c r="C1803" s="232"/>
      <c r="D1803" s="235"/>
      <c r="E1803" s="233"/>
      <c r="F1803" s="233"/>
      <c r="G1803" s="233"/>
      <c r="H1803" s="233"/>
      <c r="I1803" s="233"/>
      <c r="J1803" s="233"/>
      <c r="K1803" s="233"/>
      <c r="L1803" s="233"/>
      <c r="M1803" s="233"/>
      <c r="N1803" s="234"/>
    </row>
    <row r="1804" spans="2:23" ht="12.75" customHeight="1" x14ac:dyDescent="0.25">
      <c r="B1804" s="244"/>
      <c r="C1804" s="344"/>
      <c r="D1804" s="34" t="s">
        <v>28</v>
      </c>
      <c r="E1804" s="947" t="str">
        <f>Translations!$B$324</f>
        <v>Finns relevanta mätbara värmeflöden som importeras från anläggningar eller enheter utanför ETS-systemet?</v>
      </c>
      <c r="F1804" s="947"/>
      <c r="G1804" s="947"/>
      <c r="H1804" s="947"/>
      <c r="I1804" s="947"/>
      <c r="J1804" s="947"/>
      <c r="K1804" s="947"/>
      <c r="L1804" s="947"/>
      <c r="M1804" s="931"/>
      <c r="N1804" s="931"/>
      <c r="R1804" s="254"/>
    </row>
    <row r="1805" spans="2:23" ht="5.0999999999999996" customHeight="1" x14ac:dyDescent="0.25">
      <c r="B1805" s="244"/>
      <c r="C1805" s="344"/>
      <c r="D1805" s="20"/>
      <c r="E1805" s="550"/>
      <c r="F1805" s="550"/>
      <c r="G1805" s="550"/>
      <c r="H1805" s="550"/>
      <c r="I1805" s="550"/>
      <c r="J1805" s="550"/>
      <c r="K1805" s="550"/>
      <c r="L1805" s="550"/>
      <c r="M1805" s="550"/>
      <c r="N1805" s="562"/>
      <c r="R1805" s="254"/>
    </row>
    <row r="1806" spans="2:23" ht="12.75" customHeight="1" x14ac:dyDescent="0.25">
      <c r="B1806" s="244"/>
      <c r="C1806" s="344"/>
      <c r="D1806" s="20"/>
      <c r="E1806" s="20"/>
      <c r="F1806" s="948" t="str">
        <f>Translations!$B$257</f>
        <v>Beskrivning av den metod som används</v>
      </c>
      <c r="G1806" s="948"/>
      <c r="H1806" s="948"/>
      <c r="I1806" s="948"/>
      <c r="J1806" s="948"/>
      <c r="K1806" s="948"/>
      <c r="L1806" s="948"/>
      <c r="M1806" s="948"/>
      <c r="N1806" s="949"/>
      <c r="R1806" s="254"/>
    </row>
    <row r="1807" spans="2:23" ht="5.0999999999999996" customHeight="1" thickBot="1" x14ac:dyDescent="0.3">
      <c r="B1807" s="244"/>
      <c r="C1807" s="344"/>
      <c r="D1807" s="20"/>
      <c r="E1807" s="37"/>
      <c r="F1807" s="346"/>
      <c r="G1807" s="347"/>
      <c r="H1807" s="347"/>
      <c r="I1807" s="347"/>
      <c r="J1807" s="347"/>
      <c r="K1807" s="347"/>
      <c r="L1807" s="347"/>
      <c r="M1807" s="347"/>
      <c r="N1807" s="348"/>
    </row>
    <row r="1808" spans="2:23" ht="12.75" customHeight="1" x14ac:dyDescent="0.25">
      <c r="B1808" s="244"/>
      <c r="C1808" s="344"/>
      <c r="D1808" s="345"/>
      <c r="E1808" s="349"/>
      <c r="F1808" s="932" t="str">
        <f>IF(I1743&lt;&gt;"",HYPERLINK("#" &amp; Q1808,EUConst_MsgDescription),"")</f>
        <v/>
      </c>
      <c r="G1808" s="906"/>
      <c r="H1808" s="906"/>
      <c r="I1808" s="906"/>
      <c r="J1808" s="906"/>
      <c r="K1808" s="906"/>
      <c r="L1808" s="906"/>
      <c r="M1808" s="906"/>
      <c r="N1808" s="907"/>
      <c r="P1808" s="22" t="s">
        <v>175</v>
      </c>
      <c r="Q1808" s="371" t="str">
        <f>"#"&amp;ADDRESS(ROW($C$10),COLUMN($C$10))</f>
        <v>#$C$10</v>
      </c>
      <c r="W1808" s="266" t="s">
        <v>168</v>
      </c>
    </row>
    <row r="1809" spans="2:23" ht="5.0999999999999996" customHeight="1" thickBot="1" x14ac:dyDescent="0.3">
      <c r="B1809" s="244"/>
      <c r="C1809" s="344"/>
      <c r="D1809" s="345"/>
      <c r="E1809" s="349"/>
      <c r="F1809" s="979"/>
      <c r="G1809" s="980"/>
      <c r="H1809" s="980"/>
      <c r="I1809" s="980"/>
      <c r="J1809" s="980"/>
      <c r="K1809" s="980"/>
      <c r="L1809" s="980"/>
      <c r="M1809" s="980"/>
      <c r="N1809" s="981"/>
      <c r="P1809" s="22"/>
      <c r="W1809" s="253"/>
    </row>
    <row r="1810" spans="2:23" ht="50.1" customHeight="1" thickBot="1" x14ac:dyDescent="0.3">
      <c r="B1810" s="244"/>
      <c r="C1810" s="344"/>
      <c r="D1810" s="20"/>
      <c r="E1810" s="20"/>
      <c r="F1810" s="891"/>
      <c r="G1810" s="892"/>
      <c r="H1810" s="892"/>
      <c r="I1810" s="892"/>
      <c r="J1810" s="892"/>
      <c r="K1810" s="892"/>
      <c r="L1810" s="892"/>
      <c r="M1810" s="892"/>
      <c r="N1810" s="893"/>
      <c r="R1810" s="254"/>
      <c r="V1810" s="254"/>
      <c r="W1810" s="377" t="b">
        <f>OR(W1804,AND(M1804&lt;&gt;"",M1804=FALSE))</f>
        <v>0</v>
      </c>
    </row>
    <row r="1811" spans="2:23" ht="5.0999999999999996" customHeight="1" x14ac:dyDescent="0.25">
      <c r="B1811" s="244"/>
      <c r="C1811" s="344"/>
      <c r="D1811" s="345"/>
      <c r="E1811" s="350"/>
      <c r="F1811" s="551"/>
      <c r="G1811" s="551"/>
      <c r="H1811" s="551"/>
      <c r="I1811" s="551"/>
      <c r="J1811" s="551"/>
      <c r="K1811" s="551"/>
      <c r="L1811" s="551"/>
      <c r="M1811" s="551"/>
      <c r="N1811" s="351"/>
      <c r="R1811" s="254"/>
    </row>
    <row r="1812" spans="2:23" ht="12.75" customHeight="1" x14ac:dyDescent="0.25">
      <c r="B1812" s="244"/>
      <c r="C1812" s="352"/>
      <c r="D1812" s="353"/>
      <c r="E1812" s="353"/>
      <c r="F1812" s="353"/>
      <c r="G1812" s="353"/>
      <c r="H1812" s="353"/>
      <c r="I1812" s="353"/>
      <c r="J1812" s="353"/>
      <c r="K1812" s="353"/>
      <c r="L1812" s="353"/>
      <c r="M1812" s="353"/>
      <c r="N1812" s="354"/>
    </row>
    <row r="1813" spans="2:23" ht="15" customHeight="1" x14ac:dyDescent="0.25">
      <c r="B1813" s="244"/>
      <c r="C1813" s="318"/>
      <c r="D1813" s="969" t="str">
        <f>Translations!$B$329</f>
        <v>Uppgifter som krävs för att fastställa den riktmärkesrelaterade förbättringsfaktorn enligt artikel 10a.2 i direktivet</v>
      </c>
      <c r="E1813" s="970"/>
      <c r="F1813" s="970"/>
      <c r="G1813" s="970"/>
      <c r="H1813" s="970"/>
      <c r="I1813" s="970"/>
      <c r="J1813" s="970"/>
      <c r="K1813" s="970"/>
      <c r="L1813" s="970"/>
      <c r="M1813" s="970"/>
      <c r="N1813" s="971"/>
    </row>
    <row r="1814" spans="2:23" ht="5.0999999999999996" customHeight="1" x14ac:dyDescent="0.25">
      <c r="B1814" s="244"/>
      <c r="C1814" s="318"/>
      <c r="D1814" s="319"/>
      <c r="E1814" s="319"/>
      <c r="F1814" s="319"/>
      <c r="G1814" s="319"/>
      <c r="H1814" s="319"/>
      <c r="I1814" s="319"/>
      <c r="J1814" s="319"/>
      <c r="K1814" s="319"/>
      <c r="L1814" s="319"/>
      <c r="M1814" s="319"/>
      <c r="N1814" s="320"/>
    </row>
    <row r="1815" spans="2:23" ht="12.75" customHeight="1" x14ac:dyDescent="0.25">
      <c r="B1815" s="244"/>
      <c r="C1815" s="318"/>
      <c r="D1815" s="321" t="s">
        <v>29</v>
      </c>
      <c r="E1815" s="977" t="str">
        <f>Translations!$B$330</f>
        <v>Utsläpp som direkt kan tillskrivas delanläggningen</v>
      </c>
      <c r="F1815" s="977"/>
      <c r="G1815" s="977"/>
      <c r="H1815" s="977"/>
      <c r="I1815" s="977"/>
      <c r="J1815" s="977"/>
      <c r="K1815" s="977"/>
      <c r="L1815" s="977"/>
      <c r="M1815" s="977"/>
      <c r="N1815" s="978"/>
    </row>
    <row r="1816" spans="2:23" ht="12.75" customHeight="1" x14ac:dyDescent="0.25">
      <c r="B1816" s="244"/>
      <c r="C1816" s="318"/>
      <c r="D1816" s="322" t="s">
        <v>31</v>
      </c>
      <c r="E1816" s="925" t="str">
        <f>Translations!$B$331</f>
        <v>Tillskrivning av utsläpp som direkt kan tillskrivas delanläggningen</v>
      </c>
      <c r="F1816" s="925"/>
      <c r="G1816" s="925"/>
      <c r="H1816" s="925"/>
      <c r="I1816" s="925"/>
      <c r="J1816" s="925"/>
      <c r="K1816" s="925"/>
      <c r="L1816" s="925"/>
      <c r="M1816" s="925"/>
      <c r="N1816" s="926"/>
      <c r="T1816" s="18"/>
    </row>
    <row r="1817" spans="2:23" ht="5.0999999999999996" customHeight="1" x14ac:dyDescent="0.25">
      <c r="B1817" s="244"/>
      <c r="C1817" s="318"/>
      <c r="D1817" s="319"/>
      <c r="E1817" s="936"/>
      <c r="F1817" s="937"/>
      <c r="G1817" s="937"/>
      <c r="H1817" s="937"/>
      <c r="I1817" s="937"/>
      <c r="J1817" s="937"/>
      <c r="K1817" s="937"/>
      <c r="L1817" s="937"/>
      <c r="M1817" s="937"/>
      <c r="N1817" s="938"/>
    </row>
    <row r="1818" spans="2:23" ht="12.75" customHeight="1" x14ac:dyDescent="0.25">
      <c r="B1818" s="244"/>
      <c r="C1818" s="318"/>
      <c r="D1818" s="322"/>
      <c r="E1818" s="324"/>
      <c r="F1818" s="932" t="str">
        <f>IF(I1743&lt;&gt;"",HYPERLINK("#" &amp; Q1818,EUConst_MsgDescription),"")</f>
        <v/>
      </c>
      <c r="G1818" s="906"/>
      <c r="H1818" s="906"/>
      <c r="I1818" s="906"/>
      <c r="J1818" s="906"/>
      <c r="K1818" s="906"/>
      <c r="L1818" s="906"/>
      <c r="M1818" s="906"/>
      <c r="N1818" s="907"/>
      <c r="P1818" s="22" t="s">
        <v>175</v>
      </c>
      <c r="Q1818" s="371" t="str">
        <f>"#"&amp;ADDRESS(ROW($C$10),COLUMN($C$10))</f>
        <v>#$C$10</v>
      </c>
    </row>
    <row r="1819" spans="2:23" ht="5.0999999999999996" customHeight="1" x14ac:dyDescent="0.25">
      <c r="B1819" s="244"/>
      <c r="C1819" s="318"/>
      <c r="D1819" s="322"/>
      <c r="E1819" s="325"/>
      <c r="F1819" s="933"/>
      <c r="G1819" s="933"/>
      <c r="H1819" s="933"/>
      <c r="I1819" s="933"/>
      <c r="J1819" s="933"/>
      <c r="K1819" s="933"/>
      <c r="L1819" s="933"/>
      <c r="M1819" s="933"/>
      <c r="N1819" s="934"/>
    </row>
    <row r="1820" spans="2:23" ht="50.1" customHeight="1" x14ac:dyDescent="0.25">
      <c r="B1820" s="244"/>
      <c r="C1820" s="318"/>
      <c r="D1820" s="319"/>
      <c r="E1820" s="319"/>
      <c r="F1820" s="871"/>
      <c r="G1820" s="872"/>
      <c r="H1820" s="872"/>
      <c r="I1820" s="872"/>
      <c r="J1820" s="872"/>
      <c r="K1820" s="872"/>
      <c r="L1820" s="872"/>
      <c r="M1820" s="872"/>
      <c r="N1820" s="886"/>
    </row>
    <row r="1821" spans="2:23" ht="5.0999999999999996" customHeight="1" x14ac:dyDescent="0.25">
      <c r="B1821" s="244"/>
      <c r="C1821" s="318"/>
      <c r="D1821" s="319"/>
      <c r="E1821" s="319"/>
      <c r="F1821" s="319"/>
      <c r="G1821" s="319"/>
      <c r="H1821" s="319"/>
      <c r="I1821" s="319"/>
      <c r="J1821" s="319"/>
      <c r="K1821" s="319"/>
      <c r="L1821" s="319"/>
      <c r="M1821" s="319"/>
      <c r="N1821" s="320"/>
    </row>
    <row r="1822" spans="2:23" ht="12.75" customHeight="1" x14ac:dyDescent="0.25">
      <c r="B1822" s="244"/>
      <c r="C1822" s="318"/>
      <c r="D1822" s="319"/>
      <c r="E1822" s="319"/>
      <c r="F1822" s="935" t="str">
        <f>Translations!$B$210</f>
        <v>Hänvisning till externa filer, i förekommande fall</v>
      </c>
      <c r="G1822" s="935"/>
      <c r="H1822" s="935"/>
      <c r="I1822" s="935"/>
      <c r="J1822" s="935"/>
      <c r="K1822" s="845"/>
      <c r="L1822" s="845"/>
      <c r="M1822" s="845"/>
      <c r="N1822" s="845"/>
    </row>
    <row r="1823" spans="2:23" ht="5.0999999999999996" customHeight="1" x14ac:dyDescent="0.25">
      <c r="B1823" s="244"/>
      <c r="C1823" s="318"/>
      <c r="D1823" s="319"/>
      <c r="E1823" s="319"/>
      <c r="F1823" s="326"/>
      <c r="G1823" s="326"/>
      <c r="H1823" s="326"/>
      <c r="I1823" s="326"/>
      <c r="J1823" s="326"/>
      <c r="K1823" s="326"/>
      <c r="L1823" s="326"/>
      <c r="M1823" s="326"/>
      <c r="N1823" s="327"/>
    </row>
    <row r="1824" spans="2:23" ht="12.75" customHeight="1" x14ac:dyDescent="0.25">
      <c r="B1824" s="244"/>
      <c r="C1824" s="318"/>
      <c r="D1824" s="322" t="s">
        <v>32</v>
      </c>
      <c r="E1824" s="925" t="str">
        <f>Translations!$B$337</f>
        <v>Finns andra relevanta interna bränsle-/materialmängder?</v>
      </c>
      <c r="F1824" s="925"/>
      <c r="G1824" s="925"/>
      <c r="H1824" s="925"/>
      <c r="I1824" s="925"/>
      <c r="J1824" s="925"/>
      <c r="K1824" s="925"/>
      <c r="L1824" s="925"/>
      <c r="M1824" s="931"/>
      <c r="N1824" s="931"/>
      <c r="T1824" s="18"/>
    </row>
    <row r="1825" spans="1:23" ht="5.0999999999999996" customHeight="1" x14ac:dyDescent="0.25">
      <c r="B1825" s="244"/>
      <c r="C1825" s="318"/>
      <c r="D1825" s="322"/>
      <c r="E1825" s="323"/>
      <c r="F1825" s="936"/>
      <c r="G1825" s="936"/>
      <c r="H1825" s="936"/>
      <c r="I1825" s="936"/>
      <c r="J1825" s="936"/>
      <c r="K1825" s="936"/>
      <c r="L1825" s="936"/>
      <c r="M1825" s="936"/>
      <c r="N1825" s="967"/>
    </row>
    <row r="1826" spans="1:23" ht="25.5" customHeight="1" thickBot="1" x14ac:dyDescent="0.3">
      <c r="B1826" s="244"/>
      <c r="C1826" s="318"/>
      <c r="D1826" s="319"/>
      <c r="E1826" s="319"/>
      <c r="F1826" s="319"/>
      <c r="G1826" s="319"/>
      <c r="H1826" s="319"/>
      <c r="I1826" s="927" t="str">
        <f>Translations!$B$254</f>
        <v>Datakälla</v>
      </c>
      <c r="J1826" s="927"/>
      <c r="K1826" s="927" t="str">
        <f>Translations!$B$255</f>
        <v>Andra datakällor 
(i förekommande fall)</v>
      </c>
      <c r="L1826" s="927"/>
      <c r="M1826" s="927" t="str">
        <f>Translations!$B$255</f>
        <v>Andra datakällor 
(i förekommande fall)</v>
      </c>
      <c r="N1826" s="927"/>
      <c r="W1826" s="245" t="s">
        <v>168</v>
      </c>
    </row>
    <row r="1827" spans="1:23" ht="12.75" customHeight="1" x14ac:dyDescent="0.25">
      <c r="B1827" s="244"/>
      <c r="C1827" s="318"/>
      <c r="D1827" s="322"/>
      <c r="E1827" s="324" t="s">
        <v>310</v>
      </c>
      <c r="F1827" s="930" t="str">
        <f>Translations!$B$342</f>
        <v>Importerade eller exporterade mängder</v>
      </c>
      <c r="G1827" s="939"/>
      <c r="H1827" s="939"/>
      <c r="I1827" s="928"/>
      <c r="J1827" s="928"/>
      <c r="K1827" s="910"/>
      <c r="L1827" s="910"/>
      <c r="M1827" s="910"/>
      <c r="N1827" s="910"/>
      <c r="W1827" s="251" t="b">
        <f>AND(M1824&lt;&gt;"",M1824=FALSE)</f>
        <v>0</v>
      </c>
    </row>
    <row r="1828" spans="1:23" ht="12.75" customHeight="1" x14ac:dyDescent="0.25">
      <c r="B1828" s="244"/>
      <c r="C1828" s="318"/>
      <c r="D1828" s="322"/>
      <c r="E1828" s="324" t="s">
        <v>311</v>
      </c>
      <c r="F1828" s="930" t="str">
        <f>Translations!$B$256</f>
        <v>Energiinnehåll</v>
      </c>
      <c r="G1828" s="939"/>
      <c r="H1828" s="939"/>
      <c r="I1828" s="928"/>
      <c r="J1828" s="928"/>
      <c r="K1828" s="910"/>
      <c r="L1828" s="910"/>
      <c r="M1828" s="910"/>
      <c r="N1828" s="910"/>
      <c r="W1828" s="271" t="b">
        <f>W1827</f>
        <v>0</v>
      </c>
    </row>
    <row r="1829" spans="1:23" ht="12.75" customHeight="1" x14ac:dyDescent="0.25">
      <c r="B1829" s="244"/>
      <c r="C1829" s="318"/>
      <c r="D1829" s="322"/>
      <c r="E1829" s="324" t="s">
        <v>312</v>
      </c>
      <c r="F1829" s="929" t="str">
        <f>Translations!$B$343</f>
        <v>Emissionsfaktor eller koldioxidinnehåll</v>
      </c>
      <c r="G1829" s="929"/>
      <c r="H1829" s="930"/>
      <c r="I1829" s="871"/>
      <c r="J1829" s="886"/>
      <c r="K1829" s="873"/>
      <c r="L1829" s="890"/>
      <c r="M1829" s="873"/>
      <c r="N1829" s="890"/>
      <c r="W1829" s="271" t="b">
        <f>W1828</f>
        <v>0</v>
      </c>
    </row>
    <row r="1830" spans="1:23" ht="12.75" customHeight="1" x14ac:dyDescent="0.25">
      <c r="B1830" s="244"/>
      <c r="C1830" s="318"/>
      <c r="D1830" s="322"/>
      <c r="E1830" s="324" t="s">
        <v>313</v>
      </c>
      <c r="F1830" s="929" t="str">
        <f>Translations!$B$344</f>
        <v>Halten av biomassa</v>
      </c>
      <c r="G1830" s="929"/>
      <c r="H1830" s="930"/>
      <c r="I1830" s="871"/>
      <c r="J1830" s="886"/>
      <c r="K1830" s="873"/>
      <c r="L1830" s="890"/>
      <c r="M1830" s="873"/>
      <c r="N1830" s="890"/>
      <c r="W1830" s="271" t="b">
        <f>W1829</f>
        <v>0</v>
      </c>
    </row>
    <row r="1831" spans="1:23" ht="5.0999999999999996" customHeight="1" x14ac:dyDescent="0.25">
      <c r="B1831" s="244"/>
      <c r="C1831" s="318"/>
      <c r="D1831" s="322"/>
      <c r="E1831" s="319"/>
      <c r="F1831" s="319"/>
      <c r="G1831" s="319"/>
      <c r="H1831" s="319"/>
      <c r="I1831" s="319"/>
      <c r="J1831" s="319"/>
      <c r="K1831" s="319"/>
      <c r="L1831" s="319"/>
      <c r="M1831" s="319"/>
      <c r="N1831" s="320"/>
      <c r="W1831" s="253"/>
    </row>
    <row r="1832" spans="1:23" ht="12.75" customHeight="1" x14ac:dyDescent="0.25">
      <c r="B1832" s="244"/>
      <c r="C1832" s="318"/>
      <c r="D1832" s="322"/>
      <c r="E1832" s="324" t="s">
        <v>314</v>
      </c>
      <c r="F1832" s="923" t="str">
        <f>Translations!$B$257</f>
        <v>Beskrivning av den metod som används</v>
      </c>
      <c r="G1832" s="923"/>
      <c r="H1832" s="923"/>
      <c r="I1832" s="923"/>
      <c r="J1832" s="923"/>
      <c r="K1832" s="923"/>
      <c r="L1832" s="923"/>
      <c r="M1832" s="923"/>
      <c r="N1832" s="924"/>
      <c r="W1832" s="253"/>
    </row>
    <row r="1833" spans="1:23" ht="5.0999999999999996" customHeight="1" x14ac:dyDescent="0.25">
      <c r="B1833" s="244"/>
      <c r="C1833" s="318"/>
      <c r="D1833" s="319"/>
      <c r="E1833" s="323"/>
      <c r="F1833" s="213"/>
      <c r="G1833" s="556"/>
      <c r="H1833" s="556"/>
      <c r="I1833" s="556"/>
      <c r="J1833" s="556"/>
      <c r="K1833" s="556"/>
      <c r="L1833" s="556"/>
      <c r="M1833" s="556"/>
      <c r="N1833" s="557"/>
      <c r="W1833" s="253"/>
    </row>
    <row r="1834" spans="1:23" ht="12.75" customHeight="1" x14ac:dyDescent="0.25">
      <c r="B1834" s="244"/>
      <c r="C1834" s="318"/>
      <c r="D1834" s="322"/>
      <c r="E1834" s="324"/>
      <c r="F1834" s="932" t="str">
        <f>IF(I1743&lt;&gt;"",HYPERLINK("#" &amp; Q1834,EUConst_MsgDescription),"")</f>
        <v/>
      </c>
      <c r="G1834" s="906"/>
      <c r="H1834" s="906"/>
      <c r="I1834" s="906"/>
      <c r="J1834" s="906"/>
      <c r="K1834" s="906"/>
      <c r="L1834" s="906"/>
      <c r="M1834" s="906"/>
      <c r="N1834" s="907"/>
      <c r="P1834" s="22" t="s">
        <v>175</v>
      </c>
      <c r="Q1834" s="371" t="str">
        <f>"#"&amp;ADDRESS(ROW($C$10),COLUMN($C$10))</f>
        <v>#$C$10</v>
      </c>
      <c r="W1834" s="253"/>
    </row>
    <row r="1835" spans="1:23" ht="5.0999999999999996" customHeight="1" x14ac:dyDescent="0.25">
      <c r="B1835" s="244"/>
      <c r="C1835" s="318"/>
      <c r="D1835" s="322"/>
      <c r="E1835" s="325"/>
      <c r="F1835" s="933"/>
      <c r="G1835" s="933"/>
      <c r="H1835" s="933"/>
      <c r="I1835" s="933"/>
      <c r="J1835" s="933"/>
      <c r="K1835" s="933"/>
      <c r="L1835" s="933"/>
      <c r="M1835" s="933"/>
      <c r="N1835" s="934"/>
      <c r="W1835" s="253"/>
    </row>
    <row r="1836" spans="1:23" s="249" customFormat="1" ht="50.1" customHeight="1" x14ac:dyDescent="0.25">
      <c r="A1836" s="254"/>
      <c r="B1836" s="12"/>
      <c r="C1836" s="318"/>
      <c r="D1836" s="325"/>
      <c r="E1836" s="325"/>
      <c r="F1836" s="891"/>
      <c r="G1836" s="892"/>
      <c r="H1836" s="892"/>
      <c r="I1836" s="892"/>
      <c r="J1836" s="892"/>
      <c r="K1836" s="892"/>
      <c r="L1836" s="892"/>
      <c r="M1836" s="892"/>
      <c r="N1836" s="893"/>
      <c r="O1836" s="36"/>
      <c r="P1836" s="254"/>
      <c r="Q1836" s="254"/>
      <c r="R1836" s="254"/>
      <c r="S1836" s="245"/>
      <c r="T1836" s="245"/>
      <c r="U1836" s="254"/>
      <c r="V1836" s="254"/>
      <c r="W1836" s="255" t="b">
        <f>W1830</f>
        <v>0</v>
      </c>
    </row>
    <row r="1837" spans="1:23" ht="5.0999999999999996" customHeight="1" x14ac:dyDescent="0.25">
      <c r="C1837" s="318"/>
      <c r="D1837" s="322"/>
      <c r="E1837" s="319"/>
      <c r="F1837" s="319"/>
      <c r="G1837" s="319"/>
      <c r="H1837" s="319"/>
      <c r="I1837" s="319"/>
      <c r="J1837" s="319"/>
      <c r="K1837" s="319"/>
      <c r="L1837" s="319"/>
      <c r="M1837" s="319"/>
      <c r="N1837" s="320"/>
      <c r="W1837" s="253"/>
    </row>
    <row r="1838" spans="1:23" ht="12.75" customHeight="1" thickBot="1" x14ac:dyDescent="0.3">
      <c r="C1838" s="318"/>
      <c r="D1838" s="322"/>
      <c r="E1838" s="324"/>
      <c r="F1838" s="935" t="str">
        <f>Translations!$B$210</f>
        <v>Hänvisning till externa filer, i förekommande fall</v>
      </c>
      <c r="G1838" s="935"/>
      <c r="H1838" s="935"/>
      <c r="I1838" s="935"/>
      <c r="J1838" s="935"/>
      <c r="K1838" s="845"/>
      <c r="L1838" s="845"/>
      <c r="M1838" s="845"/>
      <c r="N1838" s="845"/>
      <c r="W1838" s="259" t="b">
        <f>W1836</f>
        <v>0</v>
      </c>
    </row>
    <row r="1839" spans="1:23" ht="5.0999999999999996" customHeight="1" x14ac:dyDescent="0.25">
      <c r="C1839" s="318"/>
      <c r="D1839" s="322"/>
      <c r="E1839" s="319"/>
      <c r="F1839" s="319"/>
      <c r="G1839" s="319"/>
      <c r="H1839" s="319"/>
      <c r="I1839" s="319"/>
      <c r="J1839" s="319"/>
      <c r="K1839" s="319"/>
      <c r="L1839" s="319"/>
      <c r="M1839" s="319"/>
      <c r="N1839" s="320"/>
    </row>
    <row r="1840" spans="1:23" ht="12.75" customHeight="1" thickBot="1" x14ac:dyDescent="0.3">
      <c r="C1840" s="318"/>
      <c r="D1840" s="322" t="s">
        <v>33</v>
      </c>
      <c r="E1840" s="925" t="str">
        <f>Translations!$B$345</f>
        <v>Är överförd koldioxid som importerats eller exporterats relevant?</v>
      </c>
      <c r="F1840" s="925"/>
      <c r="G1840" s="925"/>
      <c r="H1840" s="925"/>
      <c r="I1840" s="925"/>
      <c r="J1840" s="925"/>
      <c r="K1840" s="925"/>
      <c r="L1840" s="925"/>
      <c r="M1840" s="931"/>
      <c r="N1840" s="931"/>
      <c r="T1840" s="18"/>
    </row>
    <row r="1841" spans="2:23" ht="5.0999999999999996" customHeight="1" thickBot="1" x14ac:dyDescent="0.3">
      <c r="C1841" s="318"/>
      <c r="D1841" s="319"/>
      <c r="E1841" s="936"/>
      <c r="F1841" s="937"/>
      <c r="G1841" s="937"/>
      <c r="H1841" s="937"/>
      <c r="I1841" s="937"/>
      <c r="J1841" s="937"/>
      <c r="K1841" s="937"/>
      <c r="L1841" s="937"/>
      <c r="M1841" s="937"/>
      <c r="N1841" s="938"/>
      <c r="W1841" s="266" t="s">
        <v>168</v>
      </c>
    </row>
    <row r="1842" spans="2:23" ht="25.5" customHeight="1" x14ac:dyDescent="0.25">
      <c r="C1842" s="318"/>
      <c r="D1842" s="319"/>
      <c r="E1842" s="319"/>
      <c r="F1842" s="871"/>
      <c r="G1842" s="872"/>
      <c r="H1842" s="872"/>
      <c r="I1842" s="872"/>
      <c r="J1842" s="872"/>
      <c r="K1842" s="872"/>
      <c r="L1842" s="872"/>
      <c r="M1842" s="872"/>
      <c r="N1842" s="886"/>
      <c r="W1842" s="251" t="b">
        <f>AND(M1840&lt;&gt;"",M1840=FALSE)</f>
        <v>0</v>
      </c>
    </row>
    <row r="1843" spans="2:23" ht="5.0999999999999996" customHeight="1" x14ac:dyDescent="0.25">
      <c r="C1843" s="318"/>
      <c r="D1843" s="319"/>
      <c r="E1843" s="319"/>
      <c r="F1843" s="319"/>
      <c r="G1843" s="319"/>
      <c r="H1843" s="319"/>
      <c r="I1843" s="319"/>
      <c r="J1843" s="319"/>
      <c r="K1843" s="319"/>
      <c r="L1843" s="319"/>
      <c r="M1843" s="319"/>
      <c r="N1843" s="320"/>
      <c r="W1843" s="253"/>
    </row>
    <row r="1844" spans="2:23" ht="12.75" customHeight="1" thickBot="1" x14ac:dyDescent="0.3">
      <c r="C1844" s="318"/>
      <c r="D1844" s="319"/>
      <c r="E1844" s="319"/>
      <c r="F1844" s="935" t="str">
        <f>Translations!$B$210</f>
        <v>Hänvisning till externa filer, i förekommande fall</v>
      </c>
      <c r="G1844" s="935"/>
      <c r="H1844" s="935"/>
      <c r="I1844" s="935"/>
      <c r="J1844" s="935"/>
      <c r="K1844" s="845"/>
      <c r="L1844" s="845"/>
      <c r="M1844" s="845"/>
      <c r="N1844" s="845"/>
      <c r="W1844" s="273" t="b">
        <f>W1842</f>
        <v>0</v>
      </c>
    </row>
    <row r="1845" spans="2:23" ht="5.0999999999999996" customHeight="1" x14ac:dyDescent="0.25">
      <c r="C1845" s="318"/>
      <c r="D1845" s="322"/>
      <c r="E1845" s="319"/>
      <c r="F1845" s="319"/>
      <c r="G1845" s="319"/>
      <c r="H1845" s="319"/>
      <c r="I1845" s="319"/>
      <c r="J1845" s="319"/>
      <c r="K1845" s="319"/>
      <c r="L1845" s="319"/>
      <c r="M1845" s="319"/>
      <c r="N1845" s="320"/>
    </row>
    <row r="1846" spans="2:23" ht="5.0999999999999996" customHeight="1" x14ac:dyDescent="0.25">
      <c r="C1846" s="315"/>
      <c r="D1846" s="328"/>
      <c r="E1846" s="316"/>
      <c r="F1846" s="316"/>
      <c r="G1846" s="316"/>
      <c r="H1846" s="316"/>
      <c r="I1846" s="316"/>
      <c r="J1846" s="316"/>
      <c r="K1846" s="316"/>
      <c r="L1846" s="316"/>
      <c r="M1846" s="316"/>
      <c r="N1846" s="317"/>
    </row>
    <row r="1847" spans="2:23" ht="12.75" customHeight="1" x14ac:dyDescent="0.25">
      <c r="C1847" s="318"/>
      <c r="D1847" s="321" t="s">
        <v>30</v>
      </c>
      <c r="E1847" s="962" t="str">
        <f>Translations!$B$831</f>
        <v>Energitillförsel till denna delanläggning och relevant emissionsfaktor</v>
      </c>
      <c r="F1847" s="962"/>
      <c r="G1847" s="962"/>
      <c r="H1847" s="962"/>
      <c r="I1847" s="962"/>
      <c r="J1847" s="962"/>
      <c r="K1847" s="962"/>
      <c r="L1847" s="962"/>
      <c r="M1847" s="962"/>
      <c r="N1847" s="963"/>
    </row>
    <row r="1848" spans="2:23" ht="5.0999999999999996" customHeight="1" x14ac:dyDescent="0.25">
      <c r="C1848" s="318"/>
      <c r="D1848" s="319"/>
      <c r="E1848" s="964"/>
      <c r="F1848" s="965"/>
      <c r="G1848" s="965"/>
      <c r="H1848" s="965"/>
      <c r="I1848" s="965"/>
      <c r="J1848" s="965"/>
      <c r="K1848" s="965"/>
      <c r="L1848" s="965"/>
      <c r="M1848" s="965"/>
      <c r="N1848" s="966"/>
    </row>
    <row r="1849" spans="2:23" ht="12.75" customHeight="1" x14ac:dyDescent="0.25">
      <c r="C1849" s="318"/>
      <c r="D1849" s="322" t="s">
        <v>31</v>
      </c>
      <c r="E1849" s="925" t="str">
        <f>Translations!$B$249</f>
        <v>Information om tillämpad metod</v>
      </c>
      <c r="F1849" s="925"/>
      <c r="G1849" s="925"/>
      <c r="H1849" s="925"/>
      <c r="I1849" s="925"/>
      <c r="J1849" s="925"/>
      <c r="K1849" s="925"/>
      <c r="L1849" s="925"/>
      <c r="M1849" s="925"/>
      <c r="N1849" s="926"/>
    </row>
    <row r="1850" spans="2:23" ht="25.5" customHeight="1" x14ac:dyDescent="0.25">
      <c r="B1850" s="244"/>
      <c r="C1850" s="318"/>
      <c r="D1850" s="319"/>
      <c r="E1850" s="319"/>
      <c r="F1850" s="336"/>
      <c r="G1850" s="319"/>
      <c r="H1850" s="319"/>
      <c r="I1850" s="927" t="str">
        <f>Translations!$B$254</f>
        <v>Datakälla</v>
      </c>
      <c r="J1850" s="927"/>
      <c r="K1850" s="927" t="str">
        <f>Translations!$B$255</f>
        <v>Andra datakällor 
(i förekommande fall)</v>
      </c>
      <c r="L1850" s="927"/>
      <c r="M1850" s="927" t="str">
        <f>Translations!$B$255</f>
        <v>Andra datakällor 
(i förekommande fall)</v>
      </c>
      <c r="N1850" s="927"/>
    </row>
    <row r="1851" spans="2:23" ht="12.75" customHeight="1" x14ac:dyDescent="0.25">
      <c r="B1851" s="244"/>
      <c r="C1851" s="318"/>
      <c r="D1851" s="322"/>
      <c r="E1851" s="324" t="s">
        <v>310</v>
      </c>
      <c r="F1851" s="929" t="str">
        <f>Translations!$B$833</f>
        <v>Insatsbränsle och insatsmaterial</v>
      </c>
      <c r="G1851" s="929"/>
      <c r="H1851" s="930"/>
      <c r="I1851" s="871"/>
      <c r="J1851" s="872"/>
      <c r="K1851" s="873"/>
      <c r="L1851" s="874"/>
      <c r="M1851" s="873"/>
      <c r="N1851" s="890"/>
    </row>
    <row r="1852" spans="2:23" ht="12.75" customHeight="1" x14ac:dyDescent="0.25">
      <c r="B1852" s="244"/>
      <c r="C1852" s="318"/>
      <c r="D1852" s="322"/>
      <c r="E1852" s="324" t="s">
        <v>311</v>
      </c>
      <c r="F1852" s="929" t="str">
        <f>Translations!$B$826</f>
        <v>Tillförd el för värmeproduktion</v>
      </c>
      <c r="G1852" s="929"/>
      <c r="H1852" s="930"/>
      <c r="I1852" s="928"/>
      <c r="J1852" s="928"/>
      <c r="K1852" s="910"/>
      <c r="L1852" s="910"/>
      <c r="M1852" s="910"/>
      <c r="N1852" s="910"/>
    </row>
    <row r="1853" spans="2:23" ht="12.75" customHeight="1" x14ac:dyDescent="0.25">
      <c r="B1853" s="244"/>
      <c r="C1853" s="318"/>
      <c r="D1853" s="322"/>
      <c r="E1853" s="324" t="s">
        <v>312</v>
      </c>
      <c r="F1853" s="929" t="str">
        <f>Translations!$B$353</f>
        <v>Viktad emissionsfaktor</v>
      </c>
      <c r="G1853" s="929"/>
      <c r="H1853" s="930"/>
      <c r="I1853" s="871"/>
      <c r="J1853" s="872"/>
      <c r="K1853" s="873"/>
      <c r="L1853" s="874"/>
      <c r="M1853" s="873"/>
      <c r="N1853" s="890"/>
    </row>
    <row r="1854" spans="2:23" ht="5.0999999999999996" customHeight="1" x14ac:dyDescent="0.25">
      <c r="B1854" s="244"/>
      <c r="C1854" s="318"/>
      <c r="D1854" s="322"/>
      <c r="E1854" s="319"/>
      <c r="F1854" s="319"/>
      <c r="G1854" s="319"/>
      <c r="H1854" s="319"/>
      <c r="I1854" s="319"/>
      <c r="J1854" s="319"/>
      <c r="K1854" s="319"/>
      <c r="L1854" s="319"/>
      <c r="M1854" s="319"/>
      <c r="N1854" s="320"/>
    </row>
    <row r="1855" spans="2:23" ht="12.75" customHeight="1" x14ac:dyDescent="0.25">
      <c r="B1855" s="244"/>
      <c r="C1855" s="318"/>
      <c r="D1855" s="322"/>
      <c r="E1855" s="324" t="s">
        <v>313</v>
      </c>
      <c r="F1855" s="923" t="str">
        <f>Translations!$B$257</f>
        <v>Beskrivning av den metod som används</v>
      </c>
      <c r="G1855" s="923"/>
      <c r="H1855" s="923"/>
      <c r="I1855" s="923"/>
      <c r="J1855" s="923"/>
      <c r="K1855" s="923"/>
      <c r="L1855" s="923"/>
      <c r="M1855" s="923"/>
      <c r="N1855" s="924"/>
    </row>
    <row r="1856" spans="2:23" ht="5.0999999999999996" customHeight="1" x14ac:dyDescent="0.25">
      <c r="B1856" s="244"/>
      <c r="C1856" s="318"/>
      <c r="D1856" s="319"/>
      <c r="E1856" s="323"/>
      <c r="F1856" s="333"/>
      <c r="G1856" s="334"/>
      <c r="H1856" s="334"/>
      <c r="I1856" s="334"/>
      <c r="J1856" s="334"/>
      <c r="K1856" s="334"/>
      <c r="L1856" s="334"/>
      <c r="M1856" s="334"/>
      <c r="N1856" s="335"/>
    </row>
    <row r="1857" spans="2:23" ht="12.75" customHeight="1" x14ac:dyDescent="0.25">
      <c r="B1857" s="244"/>
      <c r="C1857" s="318"/>
      <c r="D1857" s="322"/>
      <c r="E1857" s="324"/>
      <c r="F1857" s="932" t="str">
        <f>IF(I1743&lt;&gt;"",HYPERLINK("#" &amp; Q1857,EUConst_MsgDescription),"")</f>
        <v/>
      </c>
      <c r="G1857" s="906"/>
      <c r="H1857" s="906"/>
      <c r="I1857" s="906"/>
      <c r="J1857" s="906"/>
      <c r="K1857" s="906"/>
      <c r="L1857" s="906"/>
      <c r="M1857" s="906"/>
      <c r="N1857" s="907"/>
      <c r="P1857" s="22" t="s">
        <v>175</v>
      </c>
      <c r="Q1857" s="371" t="str">
        <f>"#"&amp;ADDRESS(ROW($C$10),COLUMN($C$10))</f>
        <v>#$C$10</v>
      </c>
    </row>
    <row r="1858" spans="2:23" ht="5.0999999999999996" customHeight="1" x14ac:dyDescent="0.25">
      <c r="B1858" s="244"/>
      <c r="C1858" s="318"/>
      <c r="D1858" s="322"/>
      <c r="E1858" s="325"/>
      <c r="F1858" s="933"/>
      <c r="G1858" s="933"/>
      <c r="H1858" s="933"/>
      <c r="I1858" s="933"/>
      <c r="J1858" s="933"/>
      <c r="K1858" s="933"/>
      <c r="L1858" s="933"/>
      <c r="M1858" s="933"/>
      <c r="N1858" s="934"/>
    </row>
    <row r="1859" spans="2:23" ht="50.1" customHeight="1" x14ac:dyDescent="0.25">
      <c r="B1859" s="244"/>
      <c r="C1859" s="318"/>
      <c r="D1859" s="325"/>
      <c r="E1859" s="325"/>
      <c r="F1859" s="891"/>
      <c r="G1859" s="892"/>
      <c r="H1859" s="892"/>
      <c r="I1859" s="892"/>
      <c r="J1859" s="892"/>
      <c r="K1859" s="892"/>
      <c r="L1859" s="892"/>
      <c r="M1859" s="892"/>
      <c r="N1859" s="893"/>
    </row>
    <row r="1860" spans="2:23" ht="5.0999999999999996" customHeight="1" thickBot="1" x14ac:dyDescent="0.3">
      <c r="B1860" s="244"/>
      <c r="C1860" s="318"/>
      <c r="D1860" s="322"/>
      <c r="E1860" s="319"/>
      <c r="F1860" s="319"/>
      <c r="G1860" s="319"/>
      <c r="H1860" s="319"/>
      <c r="I1860" s="319"/>
      <c r="J1860" s="319"/>
      <c r="K1860" s="319"/>
      <c r="L1860" s="319"/>
      <c r="M1860" s="319"/>
      <c r="N1860" s="320"/>
    </row>
    <row r="1861" spans="2:23" ht="12.75" customHeight="1" x14ac:dyDescent="0.25">
      <c r="B1861" s="244"/>
      <c r="C1861" s="318"/>
      <c r="D1861" s="322"/>
      <c r="E1861" s="324"/>
      <c r="F1861" s="935" t="str">
        <f>Translations!$B$210</f>
        <v>Hänvisning till externa filer, i förekommande fall</v>
      </c>
      <c r="G1861" s="935"/>
      <c r="H1861" s="935"/>
      <c r="I1861" s="935"/>
      <c r="J1861" s="935"/>
      <c r="K1861" s="845"/>
      <c r="L1861" s="845"/>
      <c r="M1861" s="845"/>
      <c r="N1861" s="845"/>
      <c r="W1861" s="266" t="s">
        <v>168</v>
      </c>
    </row>
    <row r="1862" spans="2:23" ht="5.0999999999999996" customHeight="1" x14ac:dyDescent="0.25">
      <c r="B1862" s="244"/>
      <c r="C1862" s="318"/>
      <c r="D1862" s="322"/>
      <c r="E1862" s="319"/>
      <c r="F1862" s="319"/>
      <c r="G1862" s="319"/>
      <c r="H1862" s="319"/>
      <c r="I1862" s="319"/>
      <c r="J1862" s="319"/>
      <c r="K1862" s="319"/>
      <c r="L1862" s="319"/>
      <c r="M1862" s="319"/>
      <c r="N1862" s="320"/>
      <c r="W1862" s="253"/>
    </row>
    <row r="1863" spans="2:23" ht="12.75" customHeight="1" x14ac:dyDescent="0.25">
      <c r="B1863" s="244"/>
      <c r="C1863" s="318"/>
      <c r="D1863" s="322" t="s">
        <v>32</v>
      </c>
      <c r="E1863" s="951" t="str">
        <f>Translations!$B$258</f>
        <v>Har den hierarkiska ordningen följts?</v>
      </c>
      <c r="F1863" s="951"/>
      <c r="G1863" s="951"/>
      <c r="H1863" s="952"/>
      <c r="I1863" s="260"/>
      <c r="J1863" s="330" t="str">
        <f>Translations!$B$259</f>
        <v>Om inte, varför?</v>
      </c>
      <c r="K1863" s="871"/>
      <c r="L1863" s="872"/>
      <c r="M1863" s="872"/>
      <c r="N1863" s="886"/>
      <c r="W1863" s="258" t="b">
        <f>AND(I1863&lt;&gt;"",I1863=TRUE)</f>
        <v>0</v>
      </c>
    </row>
    <row r="1864" spans="2:23" ht="5.0999999999999996" customHeight="1" x14ac:dyDescent="0.25">
      <c r="B1864" s="244"/>
      <c r="C1864" s="318"/>
      <c r="D1864" s="319"/>
      <c r="E1864" s="552"/>
      <c r="F1864" s="552"/>
      <c r="G1864" s="552"/>
      <c r="H1864" s="552"/>
      <c r="I1864" s="552"/>
      <c r="J1864" s="552"/>
      <c r="K1864" s="552"/>
      <c r="L1864" s="552"/>
      <c r="M1864" s="552"/>
      <c r="N1864" s="553"/>
      <c r="V1864" s="254"/>
      <c r="W1864" s="253"/>
    </row>
    <row r="1865" spans="2:23" ht="12.75" customHeight="1" x14ac:dyDescent="0.25">
      <c r="B1865" s="244"/>
      <c r="C1865" s="318"/>
      <c r="D1865" s="331"/>
      <c r="E1865" s="331"/>
      <c r="F1865" s="923" t="str">
        <f>Translations!$B$264</f>
        <v>Ytterligare uppgifter om eventuella avvikelser från hierarkin</v>
      </c>
      <c r="G1865" s="923"/>
      <c r="H1865" s="923"/>
      <c r="I1865" s="923"/>
      <c r="J1865" s="923"/>
      <c r="K1865" s="923"/>
      <c r="L1865" s="923"/>
      <c r="M1865" s="923"/>
      <c r="N1865" s="924"/>
      <c r="V1865" s="254"/>
      <c r="W1865" s="253"/>
    </row>
    <row r="1866" spans="2:23" ht="25.5" customHeight="1" thickBot="1" x14ac:dyDescent="0.3">
      <c r="B1866" s="244"/>
      <c r="C1866" s="318"/>
      <c r="D1866" s="331"/>
      <c r="E1866" s="331"/>
      <c r="F1866" s="891"/>
      <c r="G1866" s="892"/>
      <c r="H1866" s="892"/>
      <c r="I1866" s="892"/>
      <c r="J1866" s="892"/>
      <c r="K1866" s="892"/>
      <c r="L1866" s="892"/>
      <c r="M1866" s="892"/>
      <c r="N1866" s="893"/>
      <c r="V1866" s="254"/>
      <c r="W1866" s="268" t="b">
        <f>W1863</f>
        <v>0</v>
      </c>
    </row>
    <row r="1867" spans="2:23" ht="5.0999999999999996" customHeight="1" x14ac:dyDescent="0.25">
      <c r="B1867" s="244"/>
      <c r="C1867" s="318"/>
      <c r="D1867" s="322"/>
      <c r="E1867" s="319"/>
      <c r="F1867" s="319"/>
      <c r="G1867" s="319"/>
      <c r="H1867" s="319"/>
      <c r="I1867" s="319"/>
      <c r="J1867" s="319"/>
      <c r="K1867" s="319"/>
      <c r="L1867" s="319"/>
      <c r="M1867" s="319"/>
      <c r="N1867" s="320"/>
      <c r="W1867" s="254"/>
    </row>
    <row r="1868" spans="2:23" ht="5.0999999999999996" customHeight="1" x14ac:dyDescent="0.25">
      <c r="B1868" s="244"/>
      <c r="C1868" s="315"/>
      <c r="D1868" s="328"/>
      <c r="E1868" s="316"/>
      <c r="F1868" s="316"/>
      <c r="G1868" s="316"/>
      <c r="H1868" s="316"/>
      <c r="I1868" s="316"/>
      <c r="J1868" s="316"/>
      <c r="K1868" s="316"/>
      <c r="L1868" s="316"/>
      <c r="M1868" s="316"/>
      <c r="N1868" s="317"/>
    </row>
    <row r="1869" spans="2:23" ht="12.75" customHeight="1" x14ac:dyDescent="0.25">
      <c r="B1869" s="244"/>
      <c r="C1869" s="318"/>
      <c r="D1869" s="321" t="s">
        <v>330</v>
      </c>
      <c r="E1869" s="962" t="str">
        <f>Translations!$B$354</f>
        <v>Import till och export från delanläggningen av mätbar värme</v>
      </c>
      <c r="F1869" s="962"/>
      <c r="G1869" s="962"/>
      <c r="H1869" s="962"/>
      <c r="I1869" s="962"/>
      <c r="J1869" s="962"/>
      <c r="K1869" s="962"/>
      <c r="L1869" s="962"/>
      <c r="M1869" s="962"/>
      <c r="N1869" s="963"/>
      <c r="S1869" s="254"/>
      <c r="T1869" s="254"/>
    </row>
    <row r="1870" spans="2:23" ht="12.75" customHeight="1" x14ac:dyDescent="0.25">
      <c r="B1870" s="244"/>
      <c r="C1870" s="318"/>
      <c r="D1870" s="322" t="s">
        <v>31</v>
      </c>
      <c r="E1870" s="925" t="str">
        <f>Translations!$B$357</f>
        <v>Är mätbara värmeflöden relevanta för delanläggningen?</v>
      </c>
      <c r="F1870" s="925"/>
      <c r="G1870" s="925"/>
      <c r="H1870" s="925"/>
      <c r="I1870" s="925"/>
      <c r="J1870" s="925"/>
      <c r="K1870" s="925"/>
      <c r="L1870" s="925"/>
      <c r="M1870" s="931"/>
      <c r="N1870" s="931"/>
    </row>
    <row r="1871" spans="2:23" ht="12.75" customHeight="1" x14ac:dyDescent="0.25">
      <c r="B1871" s="244"/>
      <c r="C1871" s="318"/>
      <c r="D1871" s="322"/>
      <c r="E1871" s="319"/>
      <c r="F1871" s="319"/>
      <c r="G1871" s="319"/>
      <c r="H1871" s="319"/>
      <c r="I1871" s="319"/>
      <c r="J1871" s="866" t="str">
        <f>IF(I1743="","",IF(AND(M1870&lt;&gt;"",M1870=FALSE),HYPERLINK(Q1871,EUconst_MsgGoOn),""))</f>
        <v/>
      </c>
      <c r="K1871" s="867"/>
      <c r="L1871" s="867"/>
      <c r="M1871" s="867"/>
      <c r="N1871" s="868"/>
      <c r="P1871" s="22" t="s">
        <v>175</v>
      </c>
      <c r="Q1871" s="371" t="str">
        <f>"#"&amp;ADDRESS(ROW(D1911),COLUMN(D1911))</f>
        <v>#$D$1911</v>
      </c>
    </row>
    <row r="1872" spans="2:23" ht="5.0999999999999996" customHeight="1" x14ac:dyDescent="0.25">
      <c r="B1872" s="244"/>
      <c r="C1872" s="318"/>
      <c r="D1872" s="322"/>
      <c r="E1872" s="322"/>
      <c r="F1872" s="322"/>
      <c r="G1872" s="322"/>
      <c r="H1872" s="322"/>
      <c r="I1872" s="322"/>
      <c r="J1872" s="322"/>
      <c r="K1872" s="322"/>
      <c r="L1872" s="322"/>
      <c r="M1872" s="322"/>
      <c r="N1872" s="329"/>
      <c r="P1872" s="22"/>
    </row>
    <row r="1873" spans="1:23" ht="12.75" customHeight="1" x14ac:dyDescent="0.25">
      <c r="B1873" s="244"/>
      <c r="C1873" s="318"/>
      <c r="D1873" s="322" t="s">
        <v>32</v>
      </c>
      <c r="E1873" s="925" t="str">
        <f>Translations!$B$249</f>
        <v>Information om tillämpad metod</v>
      </c>
      <c r="F1873" s="925"/>
      <c r="G1873" s="925"/>
      <c r="H1873" s="925"/>
      <c r="I1873" s="925"/>
      <c r="J1873" s="925"/>
      <c r="K1873" s="925"/>
      <c r="L1873" s="925"/>
      <c r="M1873" s="925"/>
      <c r="N1873" s="926"/>
    </row>
    <row r="1874" spans="1:23" ht="25.5" customHeight="1" thickBot="1" x14ac:dyDescent="0.3">
      <c r="B1874" s="244"/>
      <c r="C1874" s="318"/>
      <c r="D1874" s="319"/>
      <c r="E1874" s="319"/>
      <c r="F1874" s="319"/>
      <c r="G1874" s="319"/>
      <c r="H1874" s="319"/>
      <c r="I1874" s="927" t="str">
        <f>Translations!$B$254</f>
        <v>Datakälla</v>
      </c>
      <c r="J1874" s="927"/>
      <c r="K1874" s="927" t="str">
        <f>Translations!$B$255</f>
        <v>Andra datakällor 
(i förekommande fall)</v>
      </c>
      <c r="L1874" s="927"/>
      <c r="M1874" s="927" t="str">
        <f>Translations!$B$255</f>
        <v>Andra datakällor 
(i förekommande fall)</v>
      </c>
      <c r="N1874" s="927"/>
      <c r="W1874" s="245" t="s">
        <v>168</v>
      </c>
    </row>
    <row r="1875" spans="1:23" ht="12.75" customHeight="1" x14ac:dyDescent="0.25">
      <c r="B1875" s="244"/>
      <c r="C1875" s="318"/>
      <c r="D1875" s="322"/>
      <c r="E1875" s="324" t="s">
        <v>310</v>
      </c>
      <c r="F1875" s="912" t="str">
        <f>Translations!$B$359</f>
        <v>Importerad mätbar värme</v>
      </c>
      <c r="G1875" s="912"/>
      <c r="H1875" s="913"/>
      <c r="I1875" s="903"/>
      <c r="J1875" s="904"/>
      <c r="K1875" s="898"/>
      <c r="L1875" s="902"/>
      <c r="M1875" s="898"/>
      <c r="N1875" s="899"/>
      <c r="W1875" s="251" t="b">
        <f>AND(M1870&lt;&gt;"",M1870=FALSE)</f>
        <v>0</v>
      </c>
    </row>
    <row r="1876" spans="1:23" ht="12.75" customHeight="1" x14ac:dyDescent="0.25">
      <c r="B1876" s="244"/>
      <c r="C1876" s="318"/>
      <c r="D1876" s="322"/>
      <c r="E1876" s="324" t="s">
        <v>311</v>
      </c>
      <c r="F1876" s="914" t="str">
        <f>Translations!$B$360</f>
        <v>Mätbar värme från massa</v>
      </c>
      <c r="G1876" s="914"/>
      <c r="H1876" s="915"/>
      <c r="I1876" s="916"/>
      <c r="J1876" s="917"/>
      <c r="K1876" s="918"/>
      <c r="L1876" s="919"/>
      <c r="M1876" s="918"/>
      <c r="N1876" s="920"/>
      <c r="W1876" s="252" t="b">
        <f>W1875</f>
        <v>0</v>
      </c>
    </row>
    <row r="1877" spans="1:23" ht="12.75" customHeight="1" x14ac:dyDescent="0.25">
      <c r="B1877" s="244"/>
      <c r="C1877" s="318"/>
      <c r="D1877" s="322"/>
      <c r="E1877" s="324" t="s">
        <v>312</v>
      </c>
      <c r="F1877" s="914" t="str">
        <f>Translations!$B$361</f>
        <v>Mätbar värme från salpetersyra</v>
      </c>
      <c r="G1877" s="914"/>
      <c r="H1877" s="915"/>
      <c r="I1877" s="916"/>
      <c r="J1877" s="917"/>
      <c r="K1877" s="918"/>
      <c r="L1877" s="919"/>
      <c r="M1877" s="918"/>
      <c r="N1877" s="920"/>
      <c r="W1877" s="252" t="b">
        <f>W1876</f>
        <v>0</v>
      </c>
    </row>
    <row r="1878" spans="1:23" ht="12.75" customHeight="1" x14ac:dyDescent="0.25">
      <c r="B1878" s="244"/>
      <c r="C1878" s="318"/>
      <c r="D1878" s="322"/>
      <c r="E1878" s="324" t="s">
        <v>313</v>
      </c>
      <c r="F1878" s="921" t="str">
        <f>Translations!$B$362</f>
        <v>Exporterad mätbar värme</v>
      </c>
      <c r="G1878" s="921"/>
      <c r="H1878" s="922"/>
      <c r="I1878" s="879"/>
      <c r="J1878" s="880"/>
      <c r="K1878" s="881"/>
      <c r="L1878" s="882"/>
      <c r="M1878" s="881"/>
      <c r="N1878" s="883"/>
      <c r="W1878" s="252" t="b">
        <f>W1877</f>
        <v>0</v>
      </c>
    </row>
    <row r="1879" spans="1:23" ht="12.75" customHeight="1" x14ac:dyDescent="0.25">
      <c r="B1879" s="244"/>
      <c r="C1879" s="318"/>
      <c r="D1879" s="322"/>
      <c r="E1879" s="324" t="s">
        <v>314</v>
      </c>
      <c r="F1879" s="929" t="str">
        <f>Translations!$B$274</f>
        <v>Mätbara nettovärmeflöden</v>
      </c>
      <c r="G1879" s="929"/>
      <c r="H1879" s="930"/>
      <c r="I1879" s="871"/>
      <c r="J1879" s="872"/>
      <c r="K1879" s="873"/>
      <c r="L1879" s="874"/>
      <c r="M1879" s="873"/>
      <c r="N1879" s="890"/>
      <c r="W1879" s="252" t="b">
        <f>W1878</f>
        <v>0</v>
      </c>
    </row>
    <row r="1880" spans="1:23" ht="5.0999999999999996" customHeight="1" x14ac:dyDescent="0.25">
      <c r="B1880" s="244"/>
      <c r="C1880" s="318"/>
      <c r="D1880" s="322"/>
      <c r="E1880" s="319"/>
      <c r="F1880" s="319"/>
      <c r="G1880" s="319"/>
      <c r="H1880" s="319"/>
      <c r="I1880" s="319"/>
      <c r="J1880" s="319"/>
      <c r="K1880" s="319"/>
      <c r="L1880" s="319"/>
      <c r="M1880" s="319"/>
      <c r="N1880" s="320"/>
      <c r="W1880" s="253"/>
    </row>
    <row r="1881" spans="1:23" ht="12.75" customHeight="1" x14ac:dyDescent="0.25">
      <c r="B1881" s="244"/>
      <c r="C1881" s="318"/>
      <c r="D1881" s="322"/>
      <c r="E1881" s="324" t="s">
        <v>314</v>
      </c>
      <c r="F1881" s="923" t="str">
        <f>Translations!$B$257</f>
        <v>Beskrivning av den metod som används</v>
      </c>
      <c r="G1881" s="923"/>
      <c r="H1881" s="923"/>
      <c r="I1881" s="923"/>
      <c r="J1881" s="923"/>
      <c r="K1881" s="923"/>
      <c r="L1881" s="923"/>
      <c r="M1881" s="923"/>
      <c r="N1881" s="924"/>
      <c r="W1881" s="253"/>
    </row>
    <row r="1882" spans="1:23" ht="5.0999999999999996" customHeight="1" x14ac:dyDescent="0.25">
      <c r="B1882" s="244"/>
      <c r="C1882" s="318"/>
      <c r="D1882" s="319"/>
      <c r="E1882" s="323"/>
      <c r="F1882" s="213"/>
      <c r="G1882" s="556"/>
      <c r="H1882" s="556"/>
      <c r="I1882" s="556"/>
      <c r="J1882" s="556"/>
      <c r="K1882" s="556"/>
      <c r="L1882" s="556"/>
      <c r="M1882" s="556"/>
      <c r="N1882" s="557"/>
      <c r="W1882" s="253"/>
    </row>
    <row r="1883" spans="1:23" ht="12.75" customHeight="1" x14ac:dyDescent="0.25">
      <c r="B1883" s="244"/>
      <c r="C1883" s="318"/>
      <c r="D1883" s="322"/>
      <c r="E1883" s="324"/>
      <c r="F1883" s="932" t="str">
        <f>IF(I1743&lt;&gt;"",HYPERLINK("#" &amp; Q1883,EUConst_MsgDescription),"")</f>
        <v/>
      </c>
      <c r="G1883" s="906"/>
      <c r="H1883" s="906"/>
      <c r="I1883" s="906"/>
      <c r="J1883" s="906"/>
      <c r="K1883" s="906"/>
      <c r="L1883" s="906"/>
      <c r="M1883" s="906"/>
      <c r="N1883" s="907"/>
      <c r="P1883" s="22" t="s">
        <v>175</v>
      </c>
      <c r="Q1883" s="371" t="str">
        <f>"#"&amp;ADDRESS(ROW($C$10),COLUMN($C$10))</f>
        <v>#$C$10</v>
      </c>
      <c r="W1883" s="253"/>
    </row>
    <row r="1884" spans="1:23" ht="5.0999999999999996" customHeight="1" x14ac:dyDescent="0.25">
      <c r="C1884" s="318"/>
      <c r="D1884" s="322"/>
      <c r="E1884" s="325"/>
      <c r="F1884" s="933"/>
      <c r="G1884" s="933"/>
      <c r="H1884" s="933"/>
      <c r="I1884" s="933"/>
      <c r="J1884" s="933"/>
      <c r="K1884" s="933"/>
      <c r="L1884" s="933"/>
      <c r="M1884" s="933"/>
      <c r="N1884" s="934"/>
      <c r="W1884" s="253"/>
    </row>
    <row r="1885" spans="1:23" s="249" customFormat="1" ht="50.1" customHeight="1" x14ac:dyDescent="0.25">
      <c r="A1885" s="254"/>
      <c r="B1885" s="12"/>
      <c r="C1885" s="318"/>
      <c r="D1885" s="325"/>
      <c r="E1885" s="325"/>
      <c r="F1885" s="891"/>
      <c r="G1885" s="892"/>
      <c r="H1885" s="892"/>
      <c r="I1885" s="892"/>
      <c r="J1885" s="892"/>
      <c r="K1885" s="892"/>
      <c r="L1885" s="892"/>
      <c r="M1885" s="892"/>
      <c r="N1885" s="893"/>
      <c r="O1885" s="36"/>
      <c r="P1885" s="254"/>
      <c r="Q1885" s="254"/>
      <c r="R1885" s="254"/>
      <c r="S1885" s="245"/>
      <c r="T1885" s="245"/>
      <c r="U1885" s="254"/>
      <c r="V1885" s="254"/>
      <c r="W1885" s="255" t="b">
        <f>W1879</f>
        <v>0</v>
      </c>
    </row>
    <row r="1886" spans="1:23" ht="5.0999999999999996" customHeight="1" x14ac:dyDescent="0.25">
      <c r="C1886" s="318"/>
      <c r="D1886" s="322"/>
      <c r="E1886" s="319"/>
      <c r="F1886" s="319"/>
      <c r="G1886" s="319"/>
      <c r="H1886" s="319"/>
      <c r="I1886" s="319"/>
      <c r="J1886" s="319"/>
      <c r="K1886" s="319"/>
      <c r="L1886" s="319"/>
      <c r="M1886" s="319"/>
      <c r="N1886" s="320"/>
      <c r="W1886" s="253"/>
    </row>
    <row r="1887" spans="1:23" ht="12.75" customHeight="1" x14ac:dyDescent="0.25">
      <c r="C1887" s="318"/>
      <c r="D1887" s="322"/>
      <c r="E1887" s="324"/>
      <c r="F1887" s="935" t="str">
        <f>Translations!$B$210</f>
        <v>Hänvisning till externa filer, i förekommande fall</v>
      </c>
      <c r="G1887" s="935"/>
      <c r="H1887" s="935"/>
      <c r="I1887" s="935"/>
      <c r="J1887" s="935"/>
      <c r="K1887" s="845"/>
      <c r="L1887" s="845"/>
      <c r="M1887" s="845"/>
      <c r="N1887" s="845"/>
      <c r="W1887" s="255" t="b">
        <f>W1885</f>
        <v>0</v>
      </c>
    </row>
    <row r="1888" spans="1:23" ht="5.0999999999999996" customHeight="1" x14ac:dyDescent="0.25">
      <c r="C1888" s="318"/>
      <c r="D1888" s="322"/>
      <c r="E1888" s="319"/>
      <c r="F1888" s="319"/>
      <c r="G1888" s="319"/>
      <c r="H1888" s="319"/>
      <c r="I1888" s="319"/>
      <c r="J1888" s="319"/>
      <c r="K1888" s="319"/>
      <c r="L1888" s="319"/>
      <c r="M1888" s="319"/>
      <c r="N1888" s="320"/>
      <c r="V1888" s="254"/>
      <c r="W1888" s="253"/>
    </row>
    <row r="1889" spans="1:23" ht="12.75" customHeight="1" x14ac:dyDescent="0.25">
      <c r="C1889" s="318"/>
      <c r="D1889" s="322" t="s">
        <v>33</v>
      </c>
      <c r="E1889" s="951" t="str">
        <f>Translations!$B$258</f>
        <v>Har den hierarkiska ordningen följts?</v>
      </c>
      <c r="F1889" s="951"/>
      <c r="G1889" s="951"/>
      <c r="H1889" s="952"/>
      <c r="I1889" s="260"/>
      <c r="J1889" s="330" t="str">
        <f>Translations!$B$259</f>
        <v>Om inte, varför?</v>
      </c>
      <c r="K1889" s="871"/>
      <c r="L1889" s="872"/>
      <c r="M1889" s="872"/>
      <c r="N1889" s="886"/>
      <c r="V1889" s="257" t="b">
        <f>W1887</f>
        <v>0</v>
      </c>
      <c r="W1889" s="258" t="b">
        <f>OR(W1885,AND(I1889&lt;&gt;"",I1889=TRUE))</f>
        <v>0</v>
      </c>
    </row>
    <row r="1890" spans="1:23" ht="5.0999999999999996" customHeight="1" x14ac:dyDescent="0.25">
      <c r="C1890" s="318"/>
      <c r="D1890" s="319"/>
      <c r="E1890" s="552"/>
      <c r="F1890" s="552"/>
      <c r="G1890" s="552"/>
      <c r="H1890" s="552"/>
      <c r="I1890" s="552"/>
      <c r="J1890" s="552"/>
      <c r="K1890" s="552"/>
      <c r="L1890" s="552"/>
      <c r="M1890" s="552"/>
      <c r="N1890" s="553"/>
      <c r="V1890" s="254"/>
      <c r="W1890" s="253"/>
    </row>
    <row r="1891" spans="1:23" ht="12.75" customHeight="1" x14ac:dyDescent="0.25">
      <c r="C1891" s="318"/>
      <c r="D1891" s="331"/>
      <c r="E1891" s="331"/>
      <c r="F1891" s="923" t="str">
        <f>Translations!$B$264</f>
        <v>Ytterligare uppgifter om eventuella avvikelser från hierarkin</v>
      </c>
      <c r="G1891" s="923"/>
      <c r="H1891" s="923"/>
      <c r="I1891" s="923"/>
      <c r="J1891" s="923"/>
      <c r="K1891" s="923"/>
      <c r="L1891" s="923"/>
      <c r="M1891" s="923"/>
      <c r="N1891" s="924"/>
      <c r="V1891" s="254"/>
      <c r="W1891" s="253"/>
    </row>
    <row r="1892" spans="1:23" ht="25.5" customHeight="1" x14ac:dyDescent="0.25">
      <c r="C1892" s="318"/>
      <c r="D1892" s="331"/>
      <c r="E1892" s="331"/>
      <c r="F1892" s="891"/>
      <c r="G1892" s="892"/>
      <c r="H1892" s="892"/>
      <c r="I1892" s="892"/>
      <c r="J1892" s="892"/>
      <c r="K1892" s="892"/>
      <c r="L1892" s="892"/>
      <c r="M1892" s="892"/>
      <c r="N1892" s="893"/>
      <c r="V1892" s="254"/>
      <c r="W1892" s="255" t="b">
        <f>W1889</f>
        <v>0</v>
      </c>
    </row>
    <row r="1893" spans="1:23" ht="5.0999999999999996" customHeight="1" x14ac:dyDescent="0.25">
      <c r="C1893" s="318"/>
      <c r="D1893" s="319"/>
      <c r="E1893" s="552"/>
      <c r="F1893" s="552"/>
      <c r="G1893" s="552"/>
      <c r="H1893" s="552"/>
      <c r="I1893" s="552"/>
      <c r="J1893" s="552"/>
      <c r="K1893" s="552"/>
      <c r="L1893" s="552"/>
      <c r="M1893" s="552"/>
      <c r="N1893" s="553"/>
      <c r="V1893" s="254"/>
      <c r="W1893" s="253"/>
    </row>
    <row r="1894" spans="1:23" ht="12.75" customHeight="1" x14ac:dyDescent="0.25">
      <c r="C1894" s="318"/>
      <c r="D1894" s="322" t="s">
        <v>34</v>
      </c>
      <c r="E1894" s="925" t="str">
        <f>Translations!$B$363</f>
        <v>Beskrivning av den metod som används för att fastställa relevanta tillskrivningsbara utsläppsfaktorer enligt avsnitt 10.1.2 och 10.1.3 i bilaga VII till FAR.</v>
      </c>
      <c r="F1894" s="925"/>
      <c r="G1894" s="925"/>
      <c r="H1894" s="925"/>
      <c r="I1894" s="925"/>
      <c r="J1894" s="925"/>
      <c r="K1894" s="925"/>
      <c r="L1894" s="925"/>
      <c r="M1894" s="925"/>
      <c r="N1894" s="926"/>
      <c r="V1894" s="254"/>
      <c r="W1894" s="253"/>
    </row>
    <row r="1895" spans="1:23" ht="5.0999999999999996" customHeight="1" x14ac:dyDescent="0.25">
      <c r="C1895" s="318"/>
      <c r="D1895" s="319"/>
      <c r="E1895" s="323"/>
      <c r="F1895" s="213"/>
      <c r="G1895" s="556"/>
      <c r="H1895" s="556"/>
      <c r="I1895" s="556"/>
      <c r="J1895" s="556"/>
      <c r="K1895" s="556"/>
      <c r="L1895" s="556"/>
      <c r="M1895" s="556"/>
      <c r="N1895" s="557"/>
      <c r="W1895" s="253"/>
    </row>
    <row r="1896" spans="1:23" ht="12.75" customHeight="1" x14ac:dyDescent="0.25">
      <c r="C1896" s="318"/>
      <c r="D1896" s="322"/>
      <c r="E1896" s="324"/>
      <c r="F1896" s="932" t="str">
        <f>IF(I1743&lt;&gt;"",HYPERLINK("#" &amp; Q1896,EUConst_MsgDescription),"")</f>
        <v/>
      </c>
      <c r="G1896" s="906"/>
      <c r="H1896" s="906"/>
      <c r="I1896" s="906"/>
      <c r="J1896" s="906"/>
      <c r="K1896" s="906"/>
      <c r="L1896" s="906"/>
      <c r="M1896" s="906"/>
      <c r="N1896" s="907"/>
      <c r="P1896" s="22" t="s">
        <v>175</v>
      </c>
      <c r="Q1896" s="371" t="str">
        <f>"#"&amp;ADDRESS(ROW($C$10),COLUMN($C$10))</f>
        <v>#$C$10</v>
      </c>
      <c r="W1896" s="253"/>
    </row>
    <row r="1897" spans="1:23" ht="5.0999999999999996" customHeight="1" x14ac:dyDescent="0.25">
      <c r="C1897" s="318"/>
      <c r="D1897" s="322"/>
      <c r="E1897" s="325"/>
      <c r="F1897" s="933"/>
      <c r="G1897" s="933"/>
      <c r="H1897" s="933"/>
      <c r="I1897" s="933"/>
      <c r="J1897" s="933"/>
      <c r="K1897" s="933"/>
      <c r="L1897" s="933"/>
      <c r="M1897" s="933"/>
      <c r="N1897" s="934"/>
      <c r="W1897" s="253"/>
    </row>
    <row r="1898" spans="1:23" s="249" customFormat="1" ht="50.1" customHeight="1" x14ac:dyDescent="0.25">
      <c r="A1898" s="254"/>
      <c r="B1898" s="12"/>
      <c r="C1898" s="318"/>
      <c r="D1898" s="331"/>
      <c r="E1898" s="332"/>
      <c r="F1898" s="891"/>
      <c r="G1898" s="892"/>
      <c r="H1898" s="892"/>
      <c r="I1898" s="892"/>
      <c r="J1898" s="892"/>
      <c r="K1898" s="892"/>
      <c r="L1898" s="892"/>
      <c r="M1898" s="892"/>
      <c r="N1898" s="893"/>
      <c r="O1898" s="36"/>
      <c r="P1898" s="269"/>
      <c r="Q1898" s="245"/>
      <c r="R1898" s="254"/>
      <c r="S1898" s="245"/>
      <c r="T1898" s="245"/>
      <c r="U1898" s="254"/>
      <c r="V1898" s="254"/>
      <c r="W1898" s="255" t="b">
        <f>W1887</f>
        <v>0</v>
      </c>
    </row>
    <row r="1899" spans="1:23" ht="5.0999999999999996" customHeight="1" x14ac:dyDescent="0.25">
      <c r="C1899" s="318"/>
      <c r="D1899" s="322"/>
      <c r="E1899" s="319"/>
      <c r="F1899" s="319"/>
      <c r="G1899" s="319"/>
      <c r="H1899" s="319"/>
      <c r="I1899" s="319"/>
      <c r="J1899" s="319"/>
      <c r="K1899" s="319"/>
      <c r="L1899" s="319"/>
      <c r="M1899" s="319"/>
      <c r="N1899" s="320"/>
      <c r="W1899" s="253"/>
    </row>
    <row r="1900" spans="1:23" ht="12.75" customHeight="1" x14ac:dyDescent="0.25">
      <c r="C1900" s="318"/>
      <c r="D1900" s="322"/>
      <c r="E1900" s="324"/>
      <c r="F1900" s="935" t="str">
        <f>Translations!$B$210</f>
        <v>Hänvisning till externa filer, i förekommande fall</v>
      </c>
      <c r="G1900" s="935"/>
      <c r="H1900" s="935"/>
      <c r="I1900" s="935"/>
      <c r="J1900" s="935"/>
      <c r="K1900" s="845"/>
      <c r="L1900" s="845"/>
      <c r="M1900" s="845"/>
      <c r="N1900" s="845"/>
      <c r="W1900" s="255" t="b">
        <f>W1898</f>
        <v>0</v>
      </c>
    </row>
    <row r="1901" spans="1:23" ht="5.0999999999999996" customHeight="1" x14ac:dyDescent="0.25">
      <c r="C1901" s="318"/>
      <c r="D1901" s="319"/>
      <c r="E1901" s="552"/>
      <c r="F1901" s="552"/>
      <c r="G1901" s="552"/>
      <c r="H1901" s="552"/>
      <c r="I1901" s="552"/>
      <c r="J1901" s="552"/>
      <c r="K1901" s="552"/>
      <c r="L1901" s="552"/>
      <c r="M1901" s="552"/>
      <c r="N1901" s="553"/>
      <c r="R1901" s="254"/>
      <c r="V1901" s="254"/>
      <c r="W1901" s="253"/>
    </row>
    <row r="1902" spans="1:23" ht="12.75" customHeight="1" x14ac:dyDescent="0.25">
      <c r="C1902" s="318"/>
      <c r="D1902" s="322" t="s">
        <v>35</v>
      </c>
      <c r="E1902" s="925" t="str">
        <f>Translations!$B$366</f>
        <v>Är mätbara värmeflöden som importeras från delanläggningar som producerar massa relevanta?</v>
      </c>
      <c r="F1902" s="925"/>
      <c r="G1902" s="925"/>
      <c r="H1902" s="925"/>
      <c r="I1902" s="925"/>
      <c r="J1902" s="925"/>
      <c r="K1902" s="925"/>
      <c r="L1902" s="925"/>
      <c r="M1902" s="931"/>
      <c r="N1902" s="931"/>
      <c r="R1902" s="254"/>
      <c r="V1902" s="254"/>
      <c r="W1902" s="255" t="b">
        <f>W1900</f>
        <v>0</v>
      </c>
    </row>
    <row r="1903" spans="1:23" ht="5.0999999999999996" customHeight="1" x14ac:dyDescent="0.25">
      <c r="C1903" s="318"/>
      <c r="D1903" s="319"/>
      <c r="E1903" s="552"/>
      <c r="F1903" s="552"/>
      <c r="G1903" s="552"/>
      <c r="H1903" s="552"/>
      <c r="I1903" s="552"/>
      <c r="J1903" s="552"/>
      <c r="K1903" s="552"/>
      <c r="L1903" s="552"/>
      <c r="M1903" s="552"/>
      <c r="N1903" s="553"/>
      <c r="R1903" s="254"/>
      <c r="V1903" s="254"/>
      <c r="W1903" s="253"/>
    </row>
    <row r="1904" spans="1:23" ht="12.75" customHeight="1" x14ac:dyDescent="0.25">
      <c r="C1904" s="318"/>
      <c r="D1904" s="319"/>
      <c r="E1904" s="319"/>
      <c r="F1904" s="923" t="str">
        <f>Translations!$B$257</f>
        <v>Beskrivning av den metod som används</v>
      </c>
      <c r="G1904" s="923"/>
      <c r="H1904" s="923"/>
      <c r="I1904" s="923"/>
      <c r="J1904" s="923"/>
      <c r="K1904" s="923"/>
      <c r="L1904" s="923"/>
      <c r="M1904" s="923"/>
      <c r="N1904" s="924"/>
      <c r="R1904" s="254"/>
      <c r="V1904" s="254"/>
      <c r="W1904" s="253"/>
    </row>
    <row r="1905" spans="2:23" ht="5.0999999999999996" customHeight="1" x14ac:dyDescent="0.25">
      <c r="C1905" s="318"/>
      <c r="D1905" s="319"/>
      <c r="E1905" s="552"/>
      <c r="F1905" s="552"/>
      <c r="G1905" s="552"/>
      <c r="H1905" s="552"/>
      <c r="I1905" s="552"/>
      <c r="J1905" s="552"/>
      <c r="K1905" s="552"/>
      <c r="L1905" s="552"/>
      <c r="M1905" s="552"/>
      <c r="N1905" s="553"/>
      <c r="R1905" s="254"/>
      <c r="V1905" s="254"/>
      <c r="W1905" s="253"/>
    </row>
    <row r="1906" spans="2:23" ht="12.75" customHeight="1" x14ac:dyDescent="0.25">
      <c r="C1906" s="318"/>
      <c r="D1906" s="322"/>
      <c r="E1906" s="324"/>
      <c r="F1906" s="932" t="str">
        <f>IF(I1743&lt;&gt;"",HYPERLINK("#" &amp; Q1906,EUConst_MsgDescription),"")</f>
        <v/>
      </c>
      <c r="G1906" s="906"/>
      <c r="H1906" s="906"/>
      <c r="I1906" s="906"/>
      <c r="J1906" s="906"/>
      <c r="K1906" s="906"/>
      <c r="L1906" s="906"/>
      <c r="M1906" s="906"/>
      <c r="N1906" s="907"/>
      <c r="P1906" s="22" t="s">
        <v>175</v>
      </c>
      <c r="Q1906" s="371" t="str">
        <f>"#"&amp;ADDRESS(ROW($C$10),COLUMN($C$10))</f>
        <v>#$C$10</v>
      </c>
      <c r="W1906" s="253"/>
    </row>
    <row r="1907" spans="2:23" ht="5.0999999999999996" customHeight="1" x14ac:dyDescent="0.25">
      <c r="C1907" s="318"/>
      <c r="D1907" s="322"/>
      <c r="E1907" s="325"/>
      <c r="F1907" s="933"/>
      <c r="G1907" s="933"/>
      <c r="H1907" s="933"/>
      <c r="I1907" s="933"/>
      <c r="J1907" s="933"/>
      <c r="K1907" s="933"/>
      <c r="L1907" s="933"/>
      <c r="M1907" s="933"/>
      <c r="N1907" s="934"/>
      <c r="W1907" s="253"/>
    </row>
    <row r="1908" spans="2:23" ht="50.1" customHeight="1" thickBot="1" x14ac:dyDescent="0.3">
      <c r="C1908" s="318"/>
      <c r="D1908" s="319"/>
      <c r="E1908" s="319"/>
      <c r="F1908" s="891"/>
      <c r="G1908" s="892"/>
      <c r="H1908" s="892"/>
      <c r="I1908" s="892"/>
      <c r="J1908" s="892"/>
      <c r="K1908" s="892"/>
      <c r="L1908" s="892"/>
      <c r="M1908" s="892"/>
      <c r="N1908" s="893"/>
      <c r="R1908" s="254"/>
      <c r="V1908" s="254"/>
      <c r="W1908" s="270" t="b">
        <f>OR(W1902,AND(M1902&lt;&gt;"",M1902=FALSE))</f>
        <v>0</v>
      </c>
    </row>
    <row r="1909" spans="2:23" ht="5.0999999999999996" customHeight="1" x14ac:dyDescent="0.25">
      <c r="C1909" s="318"/>
      <c r="D1909" s="322"/>
      <c r="E1909" s="319"/>
      <c r="F1909" s="319"/>
      <c r="G1909" s="319"/>
      <c r="H1909" s="319"/>
      <c r="I1909" s="319"/>
      <c r="J1909" s="319"/>
      <c r="K1909" s="319"/>
      <c r="L1909" s="319"/>
      <c r="M1909" s="319"/>
      <c r="N1909" s="320"/>
    </row>
    <row r="1910" spans="2:23" ht="5.0999999999999996" customHeight="1" x14ac:dyDescent="0.25">
      <c r="B1910" s="244"/>
      <c r="C1910" s="315"/>
      <c r="D1910" s="328"/>
      <c r="E1910" s="316"/>
      <c r="F1910" s="316"/>
      <c r="G1910" s="316"/>
      <c r="H1910" s="316"/>
      <c r="I1910" s="316"/>
      <c r="J1910" s="316"/>
      <c r="K1910" s="316"/>
      <c r="L1910" s="316"/>
      <c r="M1910" s="316"/>
      <c r="N1910" s="317"/>
    </row>
    <row r="1911" spans="2:23" ht="12.75" customHeight="1" x14ac:dyDescent="0.25">
      <c r="B1911" s="244"/>
      <c r="C1911" s="318"/>
      <c r="D1911" s="321" t="s">
        <v>331</v>
      </c>
      <c r="E1911" s="962" t="str">
        <f>Translations!$B$367</f>
        <v>Delanläggningens restgasbalans</v>
      </c>
      <c r="F1911" s="962"/>
      <c r="G1911" s="962"/>
      <c r="H1911" s="962"/>
      <c r="I1911" s="962"/>
      <c r="J1911" s="962"/>
      <c r="K1911" s="962"/>
      <c r="L1911" s="962"/>
      <c r="M1911" s="962"/>
      <c r="N1911" s="963"/>
    </row>
    <row r="1912" spans="2:23" ht="12.75" customHeight="1" x14ac:dyDescent="0.25">
      <c r="B1912" s="244"/>
      <c r="C1912" s="318"/>
      <c r="D1912" s="322" t="s">
        <v>31</v>
      </c>
      <c r="E1912" s="925" t="str">
        <f>Translations!$B$370</f>
        <v>Är restgaser relevanta för delanläggningen?</v>
      </c>
      <c r="F1912" s="925"/>
      <c r="G1912" s="925"/>
      <c r="H1912" s="925"/>
      <c r="I1912" s="925"/>
      <c r="J1912" s="925"/>
      <c r="K1912" s="925"/>
      <c r="L1912" s="925"/>
      <c r="M1912" s="931"/>
      <c r="N1912" s="931"/>
    </row>
    <row r="1913" spans="2:23" ht="12.75" customHeight="1" x14ac:dyDescent="0.25">
      <c r="B1913" s="244"/>
      <c r="C1913" s="318"/>
      <c r="D1913" s="322"/>
      <c r="E1913" s="319"/>
      <c r="F1913" s="319"/>
      <c r="G1913" s="319"/>
      <c r="H1913" s="319"/>
      <c r="I1913" s="319"/>
      <c r="J1913" s="866" t="str">
        <f>IF(I1743="","",IF(AND(M1912&lt;&gt;"",M1912=FALSE),HYPERLINK(Q1913,EUconst_MsgGoOn),""))</f>
        <v/>
      </c>
      <c r="K1913" s="867"/>
      <c r="L1913" s="867"/>
      <c r="M1913" s="867"/>
      <c r="N1913" s="868"/>
      <c r="P1913" s="22" t="s">
        <v>175</v>
      </c>
      <c r="Q1913" s="371" t="str">
        <f>"#JUMP_F"&amp;P1743+1</f>
        <v>#JUMP_F2</v>
      </c>
    </row>
    <row r="1914" spans="2:23" ht="5.0999999999999996" customHeight="1" x14ac:dyDescent="0.25">
      <c r="B1914" s="244"/>
      <c r="C1914" s="318"/>
      <c r="D1914" s="322"/>
      <c r="E1914" s="319"/>
      <c r="F1914" s="319"/>
      <c r="G1914" s="319"/>
      <c r="H1914" s="319"/>
      <c r="I1914" s="319"/>
      <c r="J1914" s="319"/>
      <c r="K1914" s="319"/>
      <c r="L1914" s="319"/>
      <c r="M1914" s="319"/>
      <c r="N1914" s="320"/>
    </row>
    <row r="1915" spans="2:23" ht="12.75" customHeight="1" x14ac:dyDescent="0.25">
      <c r="B1915" s="244"/>
      <c r="C1915" s="318"/>
      <c r="D1915" s="322" t="s">
        <v>32</v>
      </c>
      <c r="E1915" s="925" t="str">
        <f>Translations!$B$249</f>
        <v>Information om tillämpad metod</v>
      </c>
      <c r="F1915" s="925"/>
      <c r="G1915" s="925"/>
      <c r="H1915" s="925"/>
      <c r="I1915" s="925"/>
      <c r="J1915" s="925"/>
      <c r="K1915" s="925"/>
      <c r="L1915" s="925"/>
      <c r="M1915" s="925"/>
      <c r="N1915" s="926"/>
    </row>
    <row r="1916" spans="2:23" ht="25.5" customHeight="1" thickBot="1" x14ac:dyDescent="0.3">
      <c r="B1916" s="244"/>
      <c r="C1916" s="318"/>
      <c r="D1916" s="319"/>
      <c r="E1916" s="319"/>
      <c r="F1916" s="336"/>
      <c r="G1916" s="319"/>
      <c r="H1916" s="319"/>
      <c r="I1916" s="927" t="str">
        <f>Translations!$B$254</f>
        <v>Datakälla</v>
      </c>
      <c r="J1916" s="927"/>
      <c r="K1916" s="927" t="str">
        <f>Translations!$B$255</f>
        <v>Andra datakällor 
(i förekommande fall)</v>
      </c>
      <c r="L1916" s="927"/>
      <c r="M1916" s="927" t="str">
        <f>Translations!$B$255</f>
        <v>Andra datakällor 
(i förekommande fall)</v>
      </c>
      <c r="N1916" s="927"/>
      <c r="W1916" s="245" t="s">
        <v>168</v>
      </c>
    </row>
    <row r="1917" spans="2:23" ht="12.75" customHeight="1" x14ac:dyDescent="0.25">
      <c r="B1917" s="244"/>
      <c r="C1917" s="318"/>
      <c r="D1917" s="322"/>
      <c r="E1917" s="324" t="s">
        <v>310</v>
      </c>
      <c r="F1917" s="912" t="str">
        <f>Translations!$B$374</f>
        <v>Producerade restgaser</v>
      </c>
      <c r="G1917" s="912"/>
      <c r="H1917" s="913"/>
      <c r="I1917" s="903"/>
      <c r="J1917" s="904"/>
      <c r="K1917" s="898"/>
      <c r="L1917" s="902"/>
      <c r="M1917" s="898"/>
      <c r="N1917" s="899"/>
      <c r="W1917" s="251" t="b">
        <f>AND(M1912&lt;&gt;"",M1912=FALSE)</f>
        <v>0</v>
      </c>
    </row>
    <row r="1918" spans="2:23" ht="12.75" customHeight="1" x14ac:dyDescent="0.25">
      <c r="B1918" s="244"/>
      <c r="C1918" s="318"/>
      <c r="D1918" s="322"/>
      <c r="E1918" s="324" t="s">
        <v>311</v>
      </c>
      <c r="F1918" s="914" t="str">
        <f>Translations!$B$256</f>
        <v>Energiinnehåll</v>
      </c>
      <c r="G1918" s="914"/>
      <c r="H1918" s="915"/>
      <c r="I1918" s="916"/>
      <c r="J1918" s="917"/>
      <c r="K1918" s="918"/>
      <c r="L1918" s="919"/>
      <c r="M1918" s="918"/>
      <c r="N1918" s="920"/>
      <c r="W1918" s="252" t="b">
        <f>W1917</f>
        <v>0</v>
      </c>
    </row>
    <row r="1919" spans="2:23" ht="12.75" customHeight="1" x14ac:dyDescent="0.25">
      <c r="B1919" s="244"/>
      <c r="C1919" s="318"/>
      <c r="D1919" s="322"/>
      <c r="E1919" s="324" t="s">
        <v>312</v>
      </c>
      <c r="F1919" s="921" t="str">
        <f>Translations!$B$375</f>
        <v>Emissionsfaktor</v>
      </c>
      <c r="G1919" s="921"/>
      <c r="H1919" s="922"/>
      <c r="I1919" s="879"/>
      <c r="J1919" s="880"/>
      <c r="K1919" s="881"/>
      <c r="L1919" s="882"/>
      <c r="M1919" s="881"/>
      <c r="N1919" s="883"/>
      <c r="W1919" s="252" t="b">
        <f>W1918</f>
        <v>0</v>
      </c>
    </row>
    <row r="1920" spans="2:23" ht="12.75" customHeight="1" x14ac:dyDescent="0.25">
      <c r="B1920" s="244"/>
      <c r="C1920" s="318"/>
      <c r="D1920" s="322"/>
      <c r="E1920" s="324" t="s">
        <v>313</v>
      </c>
      <c r="F1920" s="912" t="str">
        <f>Translations!$B$376</f>
        <v>Förbrukade restgaser</v>
      </c>
      <c r="G1920" s="912"/>
      <c r="H1920" s="913"/>
      <c r="I1920" s="903"/>
      <c r="J1920" s="904"/>
      <c r="K1920" s="898"/>
      <c r="L1920" s="902"/>
      <c r="M1920" s="898"/>
      <c r="N1920" s="899"/>
      <c r="W1920" s="252" t="b">
        <f t="shared" ref="W1920:W1931" si="8">W1919</f>
        <v>0</v>
      </c>
    </row>
    <row r="1921" spans="2:23" ht="12.75" customHeight="1" x14ac:dyDescent="0.25">
      <c r="B1921" s="244"/>
      <c r="C1921" s="318"/>
      <c r="D1921" s="322"/>
      <c r="E1921" s="324" t="s">
        <v>314</v>
      </c>
      <c r="F1921" s="914" t="str">
        <f>Translations!$B$256</f>
        <v>Energiinnehåll</v>
      </c>
      <c r="G1921" s="914"/>
      <c r="H1921" s="915"/>
      <c r="I1921" s="916"/>
      <c r="J1921" s="917"/>
      <c r="K1921" s="918"/>
      <c r="L1921" s="919"/>
      <c r="M1921" s="918"/>
      <c r="N1921" s="920"/>
      <c r="W1921" s="252" t="b">
        <f t="shared" si="8"/>
        <v>0</v>
      </c>
    </row>
    <row r="1922" spans="2:23" ht="12.75" customHeight="1" x14ac:dyDescent="0.25">
      <c r="B1922" s="244"/>
      <c r="C1922" s="318"/>
      <c r="D1922" s="322"/>
      <c r="E1922" s="324" t="s">
        <v>315</v>
      </c>
      <c r="F1922" s="921" t="str">
        <f>Translations!$B$375</f>
        <v>Emissionsfaktor</v>
      </c>
      <c r="G1922" s="921"/>
      <c r="H1922" s="922"/>
      <c r="I1922" s="879"/>
      <c r="J1922" s="880"/>
      <c r="K1922" s="881"/>
      <c r="L1922" s="882"/>
      <c r="M1922" s="881"/>
      <c r="N1922" s="883"/>
      <c r="W1922" s="252" t="b">
        <f t="shared" si="8"/>
        <v>0</v>
      </c>
    </row>
    <row r="1923" spans="2:23" ht="12.75" customHeight="1" x14ac:dyDescent="0.25">
      <c r="B1923" s="244"/>
      <c r="C1923" s="318"/>
      <c r="D1923" s="322"/>
      <c r="E1923" s="324" t="s">
        <v>316</v>
      </c>
      <c r="F1923" s="912" t="str">
        <f>Translations!$B$377</f>
        <v>Facklade restgaser (inte säkerhetsfackling)</v>
      </c>
      <c r="G1923" s="912"/>
      <c r="H1923" s="913"/>
      <c r="I1923" s="903"/>
      <c r="J1923" s="904"/>
      <c r="K1923" s="898"/>
      <c r="L1923" s="902"/>
      <c r="M1923" s="898"/>
      <c r="N1923" s="899"/>
      <c r="W1923" s="252" t="b">
        <f t="shared" si="8"/>
        <v>0</v>
      </c>
    </row>
    <row r="1924" spans="2:23" ht="12.75" customHeight="1" x14ac:dyDescent="0.25">
      <c r="B1924" s="244"/>
      <c r="C1924" s="318"/>
      <c r="D1924" s="322"/>
      <c r="E1924" s="324" t="s">
        <v>317</v>
      </c>
      <c r="F1924" s="914" t="str">
        <f>Translations!$B$256</f>
        <v>Energiinnehåll</v>
      </c>
      <c r="G1924" s="914"/>
      <c r="H1924" s="915"/>
      <c r="I1924" s="916"/>
      <c r="J1924" s="917"/>
      <c r="K1924" s="918"/>
      <c r="L1924" s="919"/>
      <c r="M1924" s="918"/>
      <c r="N1924" s="920"/>
      <c r="W1924" s="252" t="b">
        <f t="shared" si="8"/>
        <v>0</v>
      </c>
    </row>
    <row r="1925" spans="2:23" ht="12.75" customHeight="1" x14ac:dyDescent="0.25">
      <c r="B1925" s="244"/>
      <c r="C1925" s="318"/>
      <c r="D1925" s="322"/>
      <c r="E1925" s="324" t="s">
        <v>318</v>
      </c>
      <c r="F1925" s="921" t="str">
        <f>Translations!$B$375</f>
        <v>Emissionsfaktor</v>
      </c>
      <c r="G1925" s="921"/>
      <c r="H1925" s="922"/>
      <c r="I1925" s="879"/>
      <c r="J1925" s="880"/>
      <c r="K1925" s="881"/>
      <c r="L1925" s="882"/>
      <c r="M1925" s="881"/>
      <c r="N1925" s="883"/>
      <c r="W1925" s="252" t="b">
        <f t="shared" si="8"/>
        <v>0</v>
      </c>
    </row>
    <row r="1926" spans="2:23" ht="12.75" customHeight="1" x14ac:dyDescent="0.25">
      <c r="B1926" s="244"/>
      <c r="C1926" s="318"/>
      <c r="D1926" s="322"/>
      <c r="E1926" s="324" t="s">
        <v>319</v>
      </c>
      <c r="F1926" s="912" t="str">
        <f>Translations!$B$378</f>
        <v>Importerade restgaser</v>
      </c>
      <c r="G1926" s="912"/>
      <c r="H1926" s="913"/>
      <c r="I1926" s="903"/>
      <c r="J1926" s="904"/>
      <c r="K1926" s="898"/>
      <c r="L1926" s="902"/>
      <c r="M1926" s="898"/>
      <c r="N1926" s="899"/>
      <c r="W1926" s="252" t="b">
        <f t="shared" si="8"/>
        <v>0</v>
      </c>
    </row>
    <row r="1927" spans="2:23" ht="12.75" customHeight="1" x14ac:dyDescent="0.25">
      <c r="B1927" s="244"/>
      <c r="C1927" s="318"/>
      <c r="D1927" s="322"/>
      <c r="E1927" s="324" t="s">
        <v>320</v>
      </c>
      <c r="F1927" s="914" t="str">
        <f>Translations!$B$256</f>
        <v>Energiinnehåll</v>
      </c>
      <c r="G1927" s="914"/>
      <c r="H1927" s="915"/>
      <c r="I1927" s="916"/>
      <c r="J1927" s="917"/>
      <c r="K1927" s="918"/>
      <c r="L1927" s="919"/>
      <c r="M1927" s="918"/>
      <c r="N1927" s="920"/>
      <c r="W1927" s="252" t="b">
        <f t="shared" si="8"/>
        <v>0</v>
      </c>
    </row>
    <row r="1928" spans="2:23" ht="12.75" customHeight="1" x14ac:dyDescent="0.25">
      <c r="B1928" s="244"/>
      <c r="C1928" s="318"/>
      <c r="D1928" s="322"/>
      <c r="E1928" s="324" t="s">
        <v>321</v>
      </c>
      <c r="F1928" s="921" t="str">
        <f>Translations!$B$375</f>
        <v>Emissionsfaktor</v>
      </c>
      <c r="G1928" s="921"/>
      <c r="H1928" s="922"/>
      <c r="I1928" s="879"/>
      <c r="J1928" s="880"/>
      <c r="K1928" s="881"/>
      <c r="L1928" s="882"/>
      <c r="M1928" s="881"/>
      <c r="N1928" s="883"/>
      <c r="W1928" s="252" t="b">
        <f t="shared" si="8"/>
        <v>0</v>
      </c>
    </row>
    <row r="1929" spans="2:23" ht="12.75" customHeight="1" x14ac:dyDescent="0.25">
      <c r="B1929" s="244"/>
      <c r="C1929" s="318"/>
      <c r="D1929" s="322"/>
      <c r="E1929" s="324" t="s">
        <v>322</v>
      </c>
      <c r="F1929" s="912" t="str">
        <f>Translations!$B$379</f>
        <v>Exporterade restgaser</v>
      </c>
      <c r="G1929" s="912"/>
      <c r="H1929" s="913"/>
      <c r="I1929" s="903"/>
      <c r="J1929" s="904"/>
      <c r="K1929" s="898"/>
      <c r="L1929" s="902"/>
      <c r="M1929" s="898"/>
      <c r="N1929" s="899"/>
      <c r="W1929" s="252" t="b">
        <f t="shared" si="8"/>
        <v>0</v>
      </c>
    </row>
    <row r="1930" spans="2:23" ht="12.75" customHeight="1" x14ac:dyDescent="0.25">
      <c r="B1930" s="244"/>
      <c r="C1930" s="318"/>
      <c r="D1930" s="322"/>
      <c r="E1930" s="324" t="s">
        <v>323</v>
      </c>
      <c r="F1930" s="914" t="str">
        <f>Translations!$B$256</f>
        <v>Energiinnehåll</v>
      </c>
      <c r="G1930" s="914"/>
      <c r="H1930" s="915"/>
      <c r="I1930" s="916"/>
      <c r="J1930" s="917"/>
      <c r="K1930" s="918"/>
      <c r="L1930" s="919"/>
      <c r="M1930" s="918"/>
      <c r="N1930" s="920"/>
      <c r="W1930" s="252" t="b">
        <f t="shared" si="8"/>
        <v>0</v>
      </c>
    </row>
    <row r="1931" spans="2:23" ht="12.75" customHeight="1" x14ac:dyDescent="0.25">
      <c r="B1931" s="244"/>
      <c r="C1931" s="318"/>
      <c r="D1931" s="322"/>
      <c r="E1931" s="324" t="s">
        <v>324</v>
      </c>
      <c r="F1931" s="921" t="str">
        <f>Translations!$B$375</f>
        <v>Emissionsfaktor</v>
      </c>
      <c r="G1931" s="921"/>
      <c r="H1931" s="922"/>
      <c r="I1931" s="879"/>
      <c r="J1931" s="880"/>
      <c r="K1931" s="881"/>
      <c r="L1931" s="882"/>
      <c r="M1931" s="881"/>
      <c r="N1931" s="883"/>
      <c r="W1931" s="252" t="b">
        <f t="shared" si="8"/>
        <v>0</v>
      </c>
    </row>
    <row r="1932" spans="2:23" ht="5.0999999999999996" customHeight="1" x14ac:dyDescent="0.25">
      <c r="B1932" s="244"/>
      <c r="C1932" s="318"/>
      <c r="D1932" s="322"/>
      <c r="E1932" s="319"/>
      <c r="F1932" s="319"/>
      <c r="G1932" s="319"/>
      <c r="H1932" s="319"/>
      <c r="I1932" s="319"/>
      <c r="J1932" s="319"/>
      <c r="K1932" s="319"/>
      <c r="L1932" s="319"/>
      <c r="M1932" s="319"/>
      <c r="N1932" s="320"/>
      <c r="W1932" s="267"/>
    </row>
    <row r="1933" spans="2:23" ht="12.75" customHeight="1" x14ac:dyDescent="0.25">
      <c r="B1933" s="244"/>
      <c r="C1933" s="318"/>
      <c r="D1933" s="322"/>
      <c r="E1933" s="324" t="s">
        <v>325</v>
      </c>
      <c r="F1933" s="923" t="str">
        <f>Translations!$B$257</f>
        <v>Beskrivning av den metod som används</v>
      </c>
      <c r="G1933" s="923"/>
      <c r="H1933" s="923"/>
      <c r="I1933" s="923"/>
      <c r="J1933" s="923"/>
      <c r="K1933" s="923"/>
      <c r="L1933" s="923"/>
      <c r="M1933" s="923"/>
      <c r="N1933" s="924"/>
      <c r="W1933" s="253"/>
    </row>
    <row r="1934" spans="2:23" ht="5.0999999999999996" customHeight="1" x14ac:dyDescent="0.25">
      <c r="C1934" s="318"/>
      <c r="D1934" s="319"/>
      <c r="E1934" s="323"/>
      <c r="F1934" s="333"/>
      <c r="G1934" s="334"/>
      <c r="H1934" s="334"/>
      <c r="I1934" s="334"/>
      <c r="J1934" s="334"/>
      <c r="K1934" s="334"/>
      <c r="L1934" s="334"/>
      <c r="M1934" s="334"/>
      <c r="N1934" s="335"/>
      <c r="W1934" s="253"/>
    </row>
    <row r="1935" spans="2:23" ht="12.75" customHeight="1" x14ac:dyDescent="0.25">
      <c r="C1935" s="318"/>
      <c r="D1935" s="322"/>
      <c r="E1935" s="324"/>
      <c r="F1935" s="932" t="str">
        <f>IF(I1743&lt;&gt;"",HYPERLINK("#" &amp; Q1935,EUConst_MsgDescription),"")</f>
        <v/>
      </c>
      <c r="G1935" s="906"/>
      <c r="H1935" s="906"/>
      <c r="I1935" s="906"/>
      <c r="J1935" s="906"/>
      <c r="K1935" s="906"/>
      <c r="L1935" s="906"/>
      <c r="M1935" s="906"/>
      <c r="N1935" s="907"/>
      <c r="P1935" s="22" t="s">
        <v>175</v>
      </c>
      <c r="Q1935" s="371" t="str">
        <f>"#"&amp;ADDRESS(ROW($C$10),COLUMN($C$10))</f>
        <v>#$C$10</v>
      </c>
      <c r="W1935" s="253"/>
    </row>
    <row r="1936" spans="2:23" ht="5.0999999999999996" customHeight="1" x14ac:dyDescent="0.25">
      <c r="C1936" s="318"/>
      <c r="D1936" s="322"/>
      <c r="E1936" s="325"/>
      <c r="F1936" s="933"/>
      <c r="G1936" s="933"/>
      <c r="H1936" s="933"/>
      <c r="I1936" s="933"/>
      <c r="J1936" s="933"/>
      <c r="K1936" s="933"/>
      <c r="L1936" s="933"/>
      <c r="M1936" s="933"/>
      <c r="N1936" s="934"/>
      <c r="W1936" s="253"/>
    </row>
    <row r="1937" spans="1:26" ht="50.1" customHeight="1" x14ac:dyDescent="0.25">
      <c r="C1937" s="318"/>
      <c r="D1937" s="325"/>
      <c r="E1937" s="325"/>
      <c r="F1937" s="891"/>
      <c r="G1937" s="892"/>
      <c r="H1937" s="892"/>
      <c r="I1937" s="892"/>
      <c r="J1937" s="892"/>
      <c r="K1937" s="892"/>
      <c r="L1937" s="892"/>
      <c r="M1937" s="892"/>
      <c r="N1937" s="893"/>
      <c r="W1937" s="252" t="b">
        <f>W1919</f>
        <v>0</v>
      </c>
    </row>
    <row r="1938" spans="1:26" ht="5.0999999999999996" customHeight="1" x14ac:dyDescent="0.25">
      <c r="C1938" s="318"/>
      <c r="D1938" s="322"/>
      <c r="E1938" s="319"/>
      <c r="F1938" s="319"/>
      <c r="G1938" s="319"/>
      <c r="H1938" s="319"/>
      <c r="I1938" s="319"/>
      <c r="J1938" s="319"/>
      <c r="K1938" s="319"/>
      <c r="L1938" s="319"/>
      <c r="M1938" s="319"/>
      <c r="N1938" s="320"/>
      <c r="W1938" s="252"/>
    </row>
    <row r="1939" spans="1:26" ht="12.75" customHeight="1" x14ac:dyDescent="0.25">
      <c r="C1939" s="318"/>
      <c r="D1939" s="322"/>
      <c r="E1939" s="324"/>
      <c r="F1939" s="935" t="str">
        <f>Translations!$B$210</f>
        <v>Hänvisning till externa filer, i förekommande fall</v>
      </c>
      <c r="G1939" s="935"/>
      <c r="H1939" s="935"/>
      <c r="I1939" s="935"/>
      <c r="J1939" s="935"/>
      <c r="K1939" s="845"/>
      <c r="L1939" s="845"/>
      <c r="M1939" s="845"/>
      <c r="N1939" s="845"/>
      <c r="W1939" s="252" t="b">
        <f>W1937</f>
        <v>0</v>
      </c>
    </row>
    <row r="1940" spans="1:26" ht="5.0999999999999996" customHeight="1" x14ac:dyDescent="0.25">
      <c r="C1940" s="318"/>
      <c r="D1940" s="322"/>
      <c r="E1940" s="319"/>
      <c r="F1940" s="319"/>
      <c r="G1940" s="319"/>
      <c r="H1940" s="319"/>
      <c r="I1940" s="319"/>
      <c r="J1940" s="319"/>
      <c r="K1940" s="319"/>
      <c r="L1940" s="319"/>
      <c r="M1940" s="319"/>
      <c r="N1940" s="320"/>
      <c r="W1940" s="271"/>
    </row>
    <row r="1941" spans="1:26" ht="12.75" customHeight="1" x14ac:dyDescent="0.25">
      <c r="C1941" s="318"/>
      <c r="D1941" s="322" t="s">
        <v>33</v>
      </c>
      <c r="E1941" s="951" t="str">
        <f>Translations!$B$258</f>
        <v>Har den hierarkiska ordningen följts?</v>
      </c>
      <c r="F1941" s="951"/>
      <c r="G1941" s="951"/>
      <c r="H1941" s="952"/>
      <c r="I1941" s="260"/>
      <c r="J1941" s="330" t="str">
        <f>Translations!$B$259</f>
        <v>Om inte, varför?</v>
      </c>
      <c r="K1941" s="871"/>
      <c r="L1941" s="872"/>
      <c r="M1941" s="872"/>
      <c r="N1941" s="886"/>
      <c r="V1941" s="272" t="b">
        <f>W1939</f>
        <v>0</v>
      </c>
      <c r="W1941" s="258" t="b">
        <f>OR(W1937,AND(I1941&lt;&gt;"",I1941=TRUE))</f>
        <v>0</v>
      </c>
    </row>
    <row r="1942" spans="1:26" ht="5.0999999999999996" customHeight="1" x14ac:dyDescent="0.25">
      <c r="C1942" s="318"/>
      <c r="D1942" s="319"/>
      <c r="E1942" s="552"/>
      <c r="F1942" s="552"/>
      <c r="G1942" s="552"/>
      <c r="H1942" s="552"/>
      <c r="I1942" s="552"/>
      <c r="J1942" s="552"/>
      <c r="K1942" s="552"/>
      <c r="L1942" s="552"/>
      <c r="M1942" s="552"/>
      <c r="N1942" s="553"/>
      <c r="W1942" s="267"/>
    </row>
    <row r="1943" spans="1:26" ht="12.75" customHeight="1" x14ac:dyDescent="0.25">
      <c r="C1943" s="318"/>
      <c r="D1943" s="331"/>
      <c r="E1943" s="331"/>
      <c r="F1943" s="923" t="str">
        <f>Translations!$B$264</f>
        <v>Ytterligare uppgifter om eventuella avvikelser från hierarkin</v>
      </c>
      <c r="G1943" s="923"/>
      <c r="H1943" s="923"/>
      <c r="I1943" s="923"/>
      <c r="J1943" s="923"/>
      <c r="K1943" s="923"/>
      <c r="L1943" s="923"/>
      <c r="M1943" s="923"/>
      <c r="N1943" s="924"/>
      <c r="W1943" s="271"/>
    </row>
    <row r="1944" spans="1:26" ht="25.5" customHeight="1" thickBot="1" x14ac:dyDescent="0.3">
      <c r="C1944" s="318"/>
      <c r="D1944" s="331"/>
      <c r="E1944" s="331"/>
      <c r="F1944" s="891"/>
      <c r="G1944" s="892"/>
      <c r="H1944" s="892"/>
      <c r="I1944" s="892"/>
      <c r="J1944" s="892"/>
      <c r="K1944" s="892"/>
      <c r="L1944" s="892"/>
      <c r="M1944" s="892"/>
      <c r="N1944" s="893"/>
      <c r="W1944" s="273" t="b">
        <f>W1941</f>
        <v>0</v>
      </c>
    </row>
    <row r="1945" spans="1:26" s="20" customFormat="1" ht="13.2" x14ac:dyDescent="0.25">
      <c r="A1945" s="18"/>
      <c r="B1945" s="36"/>
      <c r="C1945" s="337"/>
      <c r="D1945" s="338"/>
      <c r="E1945" s="338"/>
      <c r="F1945" s="338"/>
      <c r="G1945" s="338"/>
      <c r="H1945" s="338"/>
      <c r="I1945" s="338"/>
      <c r="J1945" s="338"/>
      <c r="K1945" s="338"/>
      <c r="L1945" s="338"/>
      <c r="M1945" s="338"/>
      <c r="N1945" s="339"/>
      <c r="O1945" s="36"/>
      <c r="P1945" s="123" t="str">
        <f>IF(OR(P1743=1,AND(I1743&lt;&gt;"",COUNTIF(P$2153:$P3569,"PRINT")=0)),"PRINT","")</f>
        <v>PRINT</v>
      </c>
      <c r="Q1945" s="22" t="s">
        <v>256</v>
      </c>
      <c r="R1945" s="23"/>
      <c r="S1945" s="23"/>
      <c r="T1945" s="22"/>
      <c r="U1945" s="22"/>
      <c r="V1945" s="22"/>
      <c r="W1945" s="22"/>
    </row>
    <row r="1946" spans="1:26" s="20" customFormat="1" ht="14.4" thickBot="1" x14ac:dyDescent="0.3">
      <c r="A1946" s="18"/>
      <c r="B1946" s="36"/>
      <c r="C1946" s="36"/>
      <c r="D1946" s="36"/>
      <c r="E1946" s="36"/>
      <c r="F1946" s="36"/>
      <c r="G1946" s="36"/>
      <c r="H1946" s="36"/>
      <c r="I1946" s="36"/>
      <c r="J1946" s="36"/>
      <c r="K1946" s="36"/>
      <c r="L1946" s="36"/>
      <c r="M1946" s="36"/>
      <c r="N1946" s="36"/>
      <c r="O1946" s="36"/>
      <c r="P1946" s="22"/>
      <c r="Q1946" s="22"/>
      <c r="R1946" s="23"/>
      <c r="S1946" s="23"/>
      <c r="T1946" s="22"/>
      <c r="U1946" s="22"/>
      <c r="V1946" s="22"/>
      <c r="W1946" s="22"/>
      <c r="X1946" s="244"/>
      <c r="Y1946" s="244"/>
      <c r="Z1946" s="244"/>
    </row>
    <row r="1947" spans="1:26" s="20" customFormat="1" ht="12.75" customHeight="1" thickBot="1" x14ac:dyDescent="0.35">
      <c r="A1947" s="18"/>
      <c r="B1947" s="36"/>
      <c r="C1947" s="281"/>
      <c r="D1947" s="281"/>
      <c r="E1947" s="281"/>
      <c r="F1947" s="281"/>
      <c r="G1947" s="281"/>
      <c r="H1947" s="281"/>
      <c r="I1947" s="281"/>
      <c r="J1947" s="281"/>
      <c r="K1947" s="281"/>
      <c r="L1947" s="281"/>
      <c r="M1947" s="281"/>
      <c r="N1947" s="281"/>
      <c r="O1947" s="36"/>
      <c r="P1947" s="22"/>
      <c r="Q1947" s="22"/>
      <c r="R1947" s="23"/>
      <c r="S1947" s="23"/>
      <c r="T1947" s="22"/>
      <c r="U1947" s="22"/>
      <c r="V1947" s="22"/>
      <c r="W1947" s="22"/>
      <c r="X1947" s="244"/>
      <c r="Y1947" s="244"/>
      <c r="Z1947" s="244"/>
    </row>
    <row r="1948" spans="1:26" s="241" customFormat="1" ht="15" customHeight="1" thickBot="1" x14ac:dyDescent="0.3">
      <c r="A1948" s="240"/>
      <c r="B1948" s="168"/>
      <c r="C1948" s="239">
        <f>C1743+1</f>
        <v>10</v>
      </c>
      <c r="D1948" s="953" t="str">
        <f>Translations!$B$295</f>
        <v>Delanläggning med produktriktmärke:</v>
      </c>
      <c r="E1948" s="954"/>
      <c r="F1948" s="954"/>
      <c r="G1948" s="954"/>
      <c r="H1948" s="954"/>
      <c r="I1948" s="955" t="str">
        <f>IF(INDEX(CNTR_SubInstListIsProdBM,$C1948),INDEX(CNTR_SubInstListNames,$C1948),"")</f>
        <v/>
      </c>
      <c r="J1948" s="956"/>
      <c r="K1948" s="956"/>
      <c r="L1948" s="956"/>
      <c r="M1948" s="956"/>
      <c r="N1948" s="957"/>
      <c r="O1948" s="36"/>
      <c r="P1948" s="373">
        <v>1</v>
      </c>
      <c r="Q1948" s="245"/>
      <c r="R1948" s="262"/>
      <c r="S1948" s="262"/>
      <c r="T1948" s="262"/>
      <c r="U1948" s="240"/>
      <c r="V1948" s="355" t="s">
        <v>326</v>
      </c>
      <c r="W1948" s="356" t="b">
        <f>AND(CNTR_ExistSubInstEntries,I1948="")</f>
        <v>0</v>
      </c>
    </row>
    <row r="1949" spans="1:26" ht="12.75" customHeight="1" thickBot="1" x14ac:dyDescent="0.3">
      <c r="C1949" s="236"/>
      <c r="D1949" s="237"/>
      <c r="E1949" s="958" t="str">
        <f>Translations!$B$296</f>
        <v>Namnet på delanläggningen med produktriktmärke visas automatiskt i inmatningsfälten i bladet ”C_InstallationDescription”.</v>
      </c>
      <c r="F1949" s="959"/>
      <c r="G1949" s="959"/>
      <c r="H1949" s="959"/>
      <c r="I1949" s="959"/>
      <c r="J1949" s="959"/>
      <c r="K1949" s="959"/>
      <c r="L1949" s="959"/>
      <c r="M1949" s="959"/>
      <c r="N1949" s="960"/>
    </row>
    <row r="1950" spans="1:26" ht="5.0999999999999996" customHeight="1" x14ac:dyDescent="0.25">
      <c r="C1950" s="224"/>
      <c r="N1950" s="225"/>
    </row>
    <row r="1951" spans="1:26" ht="12.75" customHeight="1" x14ac:dyDescent="0.25">
      <c r="C1951" s="224"/>
      <c r="D1951" s="16" t="s">
        <v>25</v>
      </c>
      <c r="E1951" s="744" t="str">
        <f>Translations!$B$297</f>
        <v>Delanläggningens systemgränser</v>
      </c>
      <c r="F1951" s="744"/>
      <c r="G1951" s="744"/>
      <c r="H1951" s="744"/>
      <c r="I1951" s="744"/>
      <c r="J1951" s="744"/>
      <c r="K1951" s="744"/>
      <c r="L1951" s="744"/>
      <c r="M1951" s="744"/>
      <c r="N1951" s="961"/>
    </row>
    <row r="1952" spans="1:26" ht="5.0999999999999996" customHeight="1" x14ac:dyDescent="0.25">
      <c r="C1952" s="224"/>
      <c r="N1952" s="225"/>
    </row>
    <row r="1953" spans="1:23" ht="12.75" customHeight="1" x14ac:dyDescent="0.25">
      <c r="C1953" s="224"/>
      <c r="D1953" s="25" t="s">
        <v>31</v>
      </c>
      <c r="E1953" s="862" t="str">
        <f>Translations!$B$249</f>
        <v>Information om tillämpad metod</v>
      </c>
      <c r="F1953" s="862"/>
      <c r="G1953" s="862"/>
      <c r="H1953" s="862"/>
      <c r="I1953" s="862"/>
      <c r="J1953" s="862"/>
      <c r="K1953" s="862"/>
      <c r="L1953" s="862"/>
      <c r="M1953" s="862"/>
      <c r="N1953" s="968"/>
    </row>
    <row r="1954" spans="1:23" s="309" customFormat="1" ht="5.0999999999999996" customHeight="1" x14ac:dyDescent="0.25">
      <c r="A1954" s="308"/>
      <c r="B1954" s="16"/>
      <c r="C1954" s="306"/>
      <c r="D1954" s="307"/>
      <c r="E1954" s="783"/>
      <c r="F1954" s="783"/>
      <c r="G1954" s="783"/>
      <c r="H1954" s="783"/>
      <c r="I1954" s="783"/>
      <c r="J1954" s="783"/>
      <c r="K1954" s="783"/>
      <c r="L1954" s="783"/>
      <c r="M1954" s="783"/>
      <c r="N1954" s="989"/>
      <c r="O1954" s="36"/>
      <c r="P1954" s="308"/>
      <c r="Q1954" s="308"/>
      <c r="R1954" s="308"/>
      <c r="S1954" s="308"/>
      <c r="T1954" s="308"/>
      <c r="U1954" s="308"/>
      <c r="V1954" s="308"/>
      <c r="W1954" s="308"/>
    </row>
    <row r="1955" spans="1:23" ht="50.1" customHeight="1" x14ac:dyDescent="0.25">
      <c r="C1955" s="224"/>
      <c r="D1955" s="25"/>
      <c r="E1955" s="972"/>
      <c r="F1955" s="973"/>
      <c r="G1955" s="973"/>
      <c r="H1955" s="973"/>
      <c r="I1955" s="973"/>
      <c r="J1955" s="973"/>
      <c r="K1955" s="973"/>
      <c r="L1955" s="973"/>
      <c r="M1955" s="973"/>
      <c r="N1955" s="974"/>
    </row>
    <row r="1956" spans="1:23" ht="5.0999999999999996" customHeight="1" x14ac:dyDescent="0.25">
      <c r="C1956" s="224"/>
      <c r="D1956" s="25"/>
      <c r="N1956" s="225"/>
    </row>
    <row r="1957" spans="1:23" ht="12.75" customHeight="1" x14ac:dyDescent="0.25">
      <c r="C1957" s="224"/>
      <c r="D1957" s="25" t="s">
        <v>32</v>
      </c>
      <c r="E1957" s="975" t="str">
        <f>Translations!$B$210</f>
        <v>Hänvisning till externa filer, i förekommande fall</v>
      </c>
      <c r="F1957" s="975"/>
      <c r="G1957" s="975"/>
      <c r="H1957" s="975"/>
      <c r="I1957" s="975"/>
      <c r="J1957" s="976"/>
      <c r="K1957" s="845"/>
      <c r="L1957" s="845"/>
      <c r="M1957" s="845"/>
      <c r="N1957" s="845"/>
    </row>
    <row r="1958" spans="1:23" ht="5.0999999999999996" customHeight="1" x14ac:dyDescent="0.25">
      <c r="C1958" s="224"/>
      <c r="D1958" s="25"/>
      <c r="N1958" s="225"/>
    </row>
    <row r="1959" spans="1:23" ht="12.75" customHeight="1" x14ac:dyDescent="0.25">
      <c r="C1959" s="224"/>
      <c r="D1959" s="25" t="s">
        <v>33</v>
      </c>
      <c r="E1959" s="975" t="str">
        <f>Translations!$B$305</f>
        <v>Hänvisning till ett separat utförligt flödesschema, i förekommande fall</v>
      </c>
      <c r="F1959" s="975"/>
      <c r="G1959" s="975"/>
      <c r="H1959" s="975"/>
      <c r="I1959" s="975"/>
      <c r="J1959" s="976"/>
      <c r="K1959" s="845"/>
      <c r="L1959" s="845"/>
      <c r="M1959" s="845"/>
      <c r="N1959" s="845"/>
    </row>
    <row r="1960" spans="1:23" ht="5.0999999999999996" customHeight="1" x14ac:dyDescent="0.25">
      <c r="C1960" s="228"/>
      <c r="D1960" s="229"/>
      <c r="E1960" s="230"/>
      <c r="F1960" s="230"/>
      <c r="G1960" s="230"/>
      <c r="H1960" s="230"/>
      <c r="I1960" s="230"/>
      <c r="J1960" s="230"/>
      <c r="K1960" s="230"/>
      <c r="L1960" s="230"/>
      <c r="M1960" s="230"/>
      <c r="N1960" s="231"/>
    </row>
    <row r="1961" spans="1:23" ht="5.0999999999999996" customHeight="1" x14ac:dyDescent="0.25">
      <c r="C1961" s="224"/>
      <c r="D1961" s="25"/>
      <c r="N1961" s="225"/>
    </row>
    <row r="1962" spans="1:23" ht="12.75" customHeight="1" x14ac:dyDescent="0.25">
      <c r="C1962" s="224"/>
      <c r="D1962" s="16" t="s">
        <v>26</v>
      </c>
      <c r="E1962" s="744" t="str">
        <f>Translations!$B$307</f>
        <v>Metod för att fastställa den årliga produktionen (verksamhetsnivån)</v>
      </c>
      <c r="F1962" s="744"/>
      <c r="G1962" s="744"/>
      <c r="H1962" s="744"/>
      <c r="I1962" s="744"/>
      <c r="J1962" s="744"/>
      <c r="K1962" s="744"/>
      <c r="L1962" s="744"/>
      <c r="M1962" s="744"/>
      <c r="N1962" s="961"/>
    </row>
    <row r="1963" spans="1:23" ht="5.0999999999999996" customHeight="1" x14ac:dyDescent="0.25">
      <c r="C1963" s="224"/>
      <c r="D1963" s="16"/>
      <c r="E1963" s="25"/>
      <c r="F1963" s="25"/>
      <c r="G1963" s="25"/>
      <c r="H1963" s="25"/>
      <c r="I1963" s="25"/>
      <c r="J1963" s="25"/>
      <c r="K1963" s="25"/>
      <c r="L1963" s="25"/>
      <c r="M1963" s="25"/>
      <c r="N1963" s="530"/>
    </row>
    <row r="1964" spans="1:23" ht="12.75" customHeight="1" x14ac:dyDescent="0.25">
      <c r="C1964" s="224"/>
      <c r="D1964" s="25" t="s">
        <v>31</v>
      </c>
      <c r="E1964" s="862" t="str">
        <f>Translations!$B$249</f>
        <v>Information om tillämpad metod</v>
      </c>
      <c r="F1964" s="862"/>
      <c r="G1964" s="862"/>
      <c r="H1964" s="862"/>
      <c r="I1964" s="862"/>
      <c r="J1964" s="862"/>
      <c r="K1964" s="862"/>
      <c r="L1964" s="862"/>
      <c r="M1964" s="862"/>
      <c r="N1964" s="968"/>
    </row>
    <row r="1965" spans="1:23" s="264" customFormat="1" ht="25.5" customHeight="1" x14ac:dyDescent="0.3">
      <c r="A1965" s="262"/>
      <c r="B1965" s="119"/>
      <c r="C1965" s="224"/>
      <c r="D1965" s="120"/>
      <c r="E1965" s="121"/>
      <c r="F1965" s="121"/>
      <c r="G1965" s="121"/>
      <c r="H1965" s="121"/>
      <c r="I1965" s="863" t="str">
        <f>Translations!$B$254</f>
        <v>Datakälla</v>
      </c>
      <c r="J1965" s="863"/>
      <c r="K1965" s="863" t="str">
        <f>Translations!$B$255</f>
        <v>Andra datakällor 
(i förekommande fall)</v>
      </c>
      <c r="L1965" s="863"/>
      <c r="M1965" s="863" t="str">
        <f>Translations!$B$255</f>
        <v>Andra datakällor 
(i förekommande fall)</v>
      </c>
      <c r="N1965" s="863"/>
      <c r="O1965" s="36"/>
      <c r="P1965" s="262"/>
      <c r="Q1965" s="262"/>
      <c r="R1965" s="262"/>
      <c r="S1965" s="262"/>
      <c r="T1965" s="262"/>
      <c r="U1965" s="262"/>
      <c r="V1965" s="262"/>
      <c r="W1965" s="262"/>
    </row>
    <row r="1966" spans="1:23" ht="12.75" customHeight="1" x14ac:dyDescent="0.25">
      <c r="C1966" s="224"/>
      <c r="D1966" s="25"/>
      <c r="E1966" s="118" t="s">
        <v>310</v>
      </c>
      <c r="F1966" s="869" t="str">
        <f>Translations!$B$310</f>
        <v>Kvantiteter av produkter</v>
      </c>
      <c r="G1966" s="869"/>
      <c r="H1966" s="870"/>
      <c r="I1966" s="871"/>
      <c r="J1966" s="872"/>
      <c r="K1966" s="873"/>
      <c r="L1966" s="874"/>
      <c r="M1966" s="873"/>
      <c r="N1966" s="890"/>
    </row>
    <row r="1967" spans="1:23" ht="5.0999999999999996" customHeight="1" x14ac:dyDescent="0.25">
      <c r="C1967" s="224"/>
      <c r="D1967" s="25"/>
      <c r="E1967" s="118"/>
      <c r="F1967" s="535"/>
      <c r="G1967" s="535"/>
      <c r="H1967" s="535"/>
      <c r="I1967" s="535"/>
      <c r="J1967" s="535"/>
      <c r="K1967" s="535"/>
      <c r="L1967" s="535"/>
      <c r="M1967" s="535"/>
      <c r="N1967" s="536"/>
    </row>
    <row r="1968" spans="1:23" ht="12.75" customHeight="1" x14ac:dyDescent="0.25">
      <c r="C1968" s="224"/>
      <c r="D1968" s="25"/>
      <c r="E1968" s="118" t="s">
        <v>311</v>
      </c>
      <c r="F1968" s="869" t="str">
        <f>Translations!$B$311</f>
        <v>Årliga kvantiteter av produkter</v>
      </c>
      <c r="G1968" s="869"/>
      <c r="H1968" s="870"/>
      <c r="I1968" s="928"/>
      <c r="J1968" s="928"/>
      <c r="K1968" s="928"/>
      <c r="L1968" s="928"/>
      <c r="M1968" s="928"/>
      <c r="N1968" s="928"/>
    </row>
    <row r="1969" spans="1:23" ht="5.0999999999999996" customHeight="1" x14ac:dyDescent="0.25">
      <c r="C1969" s="224"/>
      <c r="D1969" s="25"/>
      <c r="N1969" s="225"/>
    </row>
    <row r="1970" spans="1:23" s="20" customFormat="1" ht="12.75" customHeight="1" x14ac:dyDescent="0.3">
      <c r="A1970" s="18"/>
      <c r="B1970" s="194"/>
      <c r="C1970" s="226"/>
      <c r="D1970" s="38"/>
      <c r="E1970" s="118" t="s">
        <v>312</v>
      </c>
      <c r="F1970" s="869" t="str">
        <f>Translations!$B$312</f>
        <v>Särskilda rapporteringskrav:</v>
      </c>
      <c r="G1970" s="869"/>
      <c r="H1970" s="870"/>
      <c r="I1970" s="895" t="str">
        <f>IF(I1948="","",HYPERLINK(INDEX(EUconst_BMlistSpecialJumpTable,MATCH(I1948,EUconst_BMlistNames,0)),INDEX(EUconst_BMlistSpecialReporting,MATCH(I1948,EUconst_BMlistNames,0))))</f>
        <v/>
      </c>
      <c r="J1970" s="896"/>
      <c r="K1970" s="896"/>
      <c r="L1970" s="896"/>
      <c r="M1970" s="896"/>
      <c r="N1970" s="897"/>
      <c r="O1970" s="36"/>
      <c r="P1970" s="195" t="s">
        <v>296</v>
      </c>
      <c r="Q1970" s="196" t="str">
        <f>IF(I1948="","",IF(AND(INDEX(EUconst_BMlistSpecialJumpTable,MATCH(I1948,EUconst_BMlistNames,0))&lt;&gt;"",INDEX(EUconst_BMlistMainNumberOfBM,MATCH(I1948,EUconst_BMlistNames,0))&lt;&gt;47),TRUE,FALSE))</f>
        <v/>
      </c>
      <c r="R1970" s="23"/>
      <c r="S1970" s="23"/>
      <c r="T1970" s="22"/>
      <c r="U1970" s="22"/>
      <c r="V1970" s="22"/>
      <c r="W1970" s="22"/>
    </row>
    <row r="1971" spans="1:23" s="20" customFormat="1" ht="5.0999999999999996" customHeight="1" x14ac:dyDescent="0.3">
      <c r="A1971" s="18"/>
      <c r="B1971" s="194"/>
      <c r="C1971" s="226"/>
      <c r="D1971" s="36"/>
      <c r="F1971" s="782"/>
      <c r="G1971" s="782"/>
      <c r="H1971" s="782"/>
      <c r="I1971" s="782"/>
      <c r="J1971" s="782"/>
      <c r="K1971" s="782"/>
      <c r="L1971" s="782"/>
      <c r="M1971" s="782"/>
      <c r="N1971" s="950"/>
      <c r="O1971" s="36"/>
      <c r="P1971" s="23"/>
      <c r="Q1971" s="22"/>
      <c r="R1971" s="23"/>
      <c r="S1971" s="23"/>
      <c r="T1971" s="22"/>
      <c r="U1971" s="22"/>
      <c r="V1971" s="22"/>
      <c r="W1971" s="22"/>
    </row>
    <row r="1972" spans="1:23" ht="12.75" customHeight="1" x14ac:dyDescent="0.25">
      <c r="C1972" s="224"/>
      <c r="D1972" s="25"/>
      <c r="E1972" s="118" t="s">
        <v>313</v>
      </c>
      <c r="F1972" s="657" t="str">
        <f>Translations!$B$257</f>
        <v>Beskrivning av den metod som används</v>
      </c>
      <c r="G1972" s="657"/>
      <c r="H1972" s="657"/>
      <c r="I1972" s="657"/>
      <c r="J1972" s="657"/>
      <c r="K1972" s="657"/>
      <c r="L1972" s="657"/>
      <c r="M1972" s="657"/>
      <c r="N1972" s="940"/>
    </row>
    <row r="1973" spans="1:23" ht="12.75" customHeight="1" x14ac:dyDescent="0.25">
      <c r="C1973" s="224"/>
      <c r="D1973" s="25"/>
      <c r="E1973" s="118"/>
      <c r="F1973" s="932" t="str">
        <f>IF(I1948&lt;&gt;"",HYPERLINK("#" &amp; Q1973,EUConst_MsgDescription),"")</f>
        <v/>
      </c>
      <c r="G1973" s="906"/>
      <c r="H1973" s="906"/>
      <c r="I1973" s="906"/>
      <c r="J1973" s="906"/>
      <c r="K1973" s="906"/>
      <c r="L1973" s="906"/>
      <c r="M1973" s="906"/>
      <c r="N1973" s="907"/>
      <c r="P1973" s="22" t="s">
        <v>175</v>
      </c>
      <c r="Q1973" s="371" t="str">
        <f>"#"&amp;ADDRESS(ROW($C$11),COLUMN($C$11))</f>
        <v>#$C$11</v>
      </c>
    </row>
    <row r="1974" spans="1:23" ht="5.0999999999999996" customHeight="1" x14ac:dyDescent="0.25">
      <c r="C1974" s="224"/>
      <c r="D1974" s="25"/>
      <c r="E1974" s="24"/>
      <c r="F1974" s="782"/>
      <c r="G1974" s="782"/>
      <c r="H1974" s="782"/>
      <c r="I1974" s="782"/>
      <c r="J1974" s="782"/>
      <c r="K1974" s="782"/>
      <c r="L1974" s="782"/>
      <c r="M1974" s="782"/>
      <c r="N1974" s="950"/>
    </row>
    <row r="1975" spans="1:23" ht="50.1" customHeight="1" x14ac:dyDescent="0.25">
      <c r="C1975" s="224"/>
      <c r="D1975" s="24"/>
      <c r="E1975" s="265"/>
      <c r="F1975" s="871"/>
      <c r="G1975" s="872"/>
      <c r="H1975" s="872"/>
      <c r="I1975" s="872"/>
      <c r="J1975" s="872"/>
      <c r="K1975" s="872"/>
      <c r="L1975" s="872"/>
      <c r="M1975" s="872"/>
      <c r="N1975" s="886"/>
    </row>
    <row r="1976" spans="1:23" ht="5.0999999999999996" customHeight="1" thickBot="1" x14ac:dyDescent="0.3">
      <c r="C1976" s="224"/>
      <c r="N1976" s="225"/>
    </row>
    <row r="1977" spans="1:23" ht="12.75" customHeight="1" x14ac:dyDescent="0.25">
      <c r="C1977" s="224"/>
      <c r="D1977" s="25"/>
      <c r="E1977" s="118"/>
      <c r="F1977" s="894" t="str">
        <f>Translations!$B$210</f>
        <v>Hänvisning till externa filer, i förekommande fall</v>
      </c>
      <c r="G1977" s="894"/>
      <c r="H1977" s="894"/>
      <c r="I1977" s="894"/>
      <c r="J1977" s="894"/>
      <c r="K1977" s="845"/>
      <c r="L1977" s="845"/>
      <c r="M1977" s="845"/>
      <c r="N1977" s="845"/>
      <c r="W1977" s="266" t="s">
        <v>168</v>
      </c>
    </row>
    <row r="1978" spans="1:23" ht="5.0999999999999996" customHeight="1" x14ac:dyDescent="0.25">
      <c r="C1978" s="224"/>
      <c r="D1978" s="25"/>
      <c r="N1978" s="225"/>
      <c r="W1978" s="253"/>
    </row>
    <row r="1979" spans="1:23" ht="12.75" customHeight="1" x14ac:dyDescent="0.25">
      <c r="C1979" s="224"/>
      <c r="D1979" s="25" t="s">
        <v>32</v>
      </c>
      <c r="E1979" s="884" t="str">
        <f>Translations!$B$258</f>
        <v>Har den hierarkiska ordningen följts?</v>
      </c>
      <c r="F1979" s="884"/>
      <c r="G1979" s="884"/>
      <c r="H1979" s="885"/>
      <c r="I1979" s="260"/>
      <c r="J1979" s="256" t="str">
        <f>Translations!$B$259</f>
        <v>Om inte, varför?</v>
      </c>
      <c r="K1979" s="871"/>
      <c r="L1979" s="872"/>
      <c r="M1979" s="872"/>
      <c r="N1979" s="886"/>
      <c r="W1979" s="258" t="b">
        <f>AND(I1979&lt;&gt;"",I1979=TRUE)</f>
        <v>0</v>
      </c>
    </row>
    <row r="1980" spans="1:23" ht="5.0999999999999996" customHeight="1" x14ac:dyDescent="0.25">
      <c r="C1980" s="224"/>
      <c r="E1980" s="431"/>
      <c r="F1980" s="431"/>
      <c r="G1980" s="431"/>
      <c r="H1980" s="431"/>
      <c r="I1980" s="431"/>
      <c r="J1980" s="431"/>
      <c r="K1980" s="431"/>
      <c r="L1980" s="431"/>
      <c r="M1980" s="431"/>
      <c r="N1980" s="555"/>
      <c r="W1980" s="253"/>
    </row>
    <row r="1981" spans="1:23" ht="12.75" customHeight="1" x14ac:dyDescent="0.25">
      <c r="C1981" s="224"/>
      <c r="D1981" s="25"/>
      <c r="E1981" s="25"/>
      <c r="F1981" s="657" t="str">
        <f>Translations!$B$264</f>
        <v>Ytterligare uppgifter om eventuella avvikelser från hierarkin</v>
      </c>
      <c r="G1981" s="657"/>
      <c r="H1981" s="657"/>
      <c r="I1981" s="657"/>
      <c r="J1981" s="657"/>
      <c r="K1981" s="657"/>
      <c r="L1981" s="657"/>
      <c r="M1981" s="657"/>
      <c r="N1981" s="940"/>
      <c r="W1981" s="253"/>
    </row>
    <row r="1982" spans="1:23" ht="25.5" customHeight="1" thickBot="1" x14ac:dyDescent="0.3">
      <c r="C1982" s="224"/>
      <c r="E1982" s="25"/>
      <c r="F1982" s="982"/>
      <c r="G1982" s="983"/>
      <c r="H1982" s="983"/>
      <c r="I1982" s="983"/>
      <c r="J1982" s="983"/>
      <c r="K1982" s="983"/>
      <c r="L1982" s="983"/>
      <c r="M1982" s="983"/>
      <c r="N1982" s="984"/>
      <c r="W1982" s="268" t="b">
        <f>W1979</f>
        <v>0</v>
      </c>
    </row>
    <row r="1983" spans="1:23" ht="5.0999999999999996" customHeight="1" x14ac:dyDescent="0.25">
      <c r="C1983" s="224"/>
      <c r="D1983" s="25"/>
      <c r="N1983" s="225"/>
    </row>
    <row r="1984" spans="1:23" ht="12.75" customHeight="1" x14ac:dyDescent="0.25">
      <c r="C1984" s="224"/>
      <c r="D1984" s="25" t="s">
        <v>33</v>
      </c>
      <c r="E1984" s="985" t="str">
        <f>Translations!$B$828</f>
        <v>Beskrivning av metoden för att spåra de tillverkade produkterna och varorna</v>
      </c>
      <c r="F1984" s="985"/>
      <c r="G1984" s="985"/>
      <c r="H1984" s="985"/>
      <c r="I1984" s="985"/>
      <c r="J1984" s="985"/>
      <c r="K1984" s="985"/>
      <c r="L1984" s="985"/>
      <c r="M1984" s="985"/>
      <c r="N1984" s="986"/>
    </row>
    <row r="1985" spans="1:23" ht="5.0999999999999996" customHeight="1" x14ac:dyDescent="0.25">
      <c r="C1985" s="224"/>
      <c r="E1985" s="711"/>
      <c r="F1985" s="712"/>
      <c r="G1985" s="712"/>
      <c r="H1985" s="712"/>
      <c r="I1985" s="712"/>
      <c r="J1985" s="712"/>
      <c r="K1985" s="712"/>
      <c r="L1985" s="712"/>
      <c r="M1985" s="712"/>
      <c r="N1985" s="987"/>
    </row>
    <row r="1986" spans="1:23" ht="50.1" customHeight="1" x14ac:dyDescent="0.25">
      <c r="C1986" s="224"/>
      <c r="D1986" s="25"/>
      <c r="E1986" s="265"/>
      <c r="F1986" s="871"/>
      <c r="G1986" s="872"/>
      <c r="H1986" s="872"/>
      <c r="I1986" s="872"/>
      <c r="J1986" s="872"/>
      <c r="K1986" s="872"/>
      <c r="L1986" s="872"/>
      <c r="M1986" s="872"/>
      <c r="N1986" s="886"/>
    </row>
    <row r="1987" spans="1:23" ht="5.0999999999999996" customHeight="1" x14ac:dyDescent="0.25">
      <c r="C1987" s="224"/>
      <c r="N1987" s="225"/>
    </row>
    <row r="1988" spans="1:23" ht="5.0999999999999996" customHeight="1" x14ac:dyDescent="0.25">
      <c r="C1988" s="232"/>
      <c r="D1988" s="235"/>
      <c r="E1988" s="233"/>
      <c r="F1988" s="233"/>
      <c r="G1988" s="233"/>
      <c r="H1988" s="233"/>
      <c r="I1988" s="233"/>
      <c r="J1988" s="233"/>
      <c r="K1988" s="233"/>
      <c r="L1988" s="233"/>
      <c r="M1988" s="233"/>
      <c r="N1988" s="234"/>
    </row>
    <row r="1989" spans="1:23" s="20" customFormat="1" ht="14.25" customHeight="1" x14ac:dyDescent="0.25">
      <c r="A1989" s="18"/>
      <c r="B1989" s="36"/>
      <c r="C1989" s="224"/>
      <c r="D1989" s="16" t="s">
        <v>27</v>
      </c>
      <c r="E1989" s="781" t="str">
        <f>Translations!$B$322</f>
        <v>Relevant elförbrukning</v>
      </c>
      <c r="F1989" s="781"/>
      <c r="G1989" s="781"/>
      <c r="H1989" s="781"/>
      <c r="I1989" s="781"/>
      <c r="J1989" s="781"/>
      <c r="K1989" s="781"/>
      <c r="L1989" s="781"/>
      <c r="M1989" s="781"/>
      <c r="N1989" s="988"/>
      <c r="O1989" s="36"/>
      <c r="P1989" s="22" t="s">
        <v>175</v>
      </c>
      <c r="Q1989" s="371" t="str">
        <f>"#"&amp;ADDRESS(ROW(D2074),COLUMN(D2074))</f>
        <v>#$D$2074</v>
      </c>
      <c r="R1989" s="23"/>
      <c r="S1989" s="23"/>
      <c r="T1989" s="18"/>
      <c r="U1989" s="18"/>
      <c r="V1989" s="245"/>
      <c r="W1989" s="245"/>
    </row>
    <row r="1990" spans="1:23" ht="12.75" customHeight="1" thickBot="1" x14ac:dyDescent="0.3">
      <c r="C1990" s="224"/>
      <c r="D1990" s="25" t="s">
        <v>31</v>
      </c>
      <c r="E1990" s="862" t="str">
        <f>Translations!$B$249</f>
        <v>Information om tillämpad metod</v>
      </c>
      <c r="F1990" s="862"/>
      <c r="G1990" s="862"/>
      <c r="H1990" s="862"/>
      <c r="I1990" s="862"/>
      <c r="J1990" s="862"/>
      <c r="K1990" s="862"/>
      <c r="L1990" s="862"/>
      <c r="M1990" s="862"/>
      <c r="N1990" s="968"/>
      <c r="T1990" s="18"/>
    </row>
    <row r="1991" spans="1:23" ht="25.5" customHeight="1" thickBot="1" x14ac:dyDescent="0.3">
      <c r="B1991" s="244"/>
      <c r="C1991" s="224"/>
      <c r="E1991" s="25"/>
      <c r="I1991" s="863" t="str">
        <f>Translations!$B$254</f>
        <v>Datakälla</v>
      </c>
      <c r="J1991" s="863"/>
      <c r="K1991" s="863" t="str">
        <f>Translations!$B$255</f>
        <v>Andra datakällor 
(i förekommande fall)</v>
      </c>
      <c r="L1991" s="863"/>
      <c r="M1991" s="863" t="str">
        <f>Translations!$B$255</f>
        <v>Andra datakällor 
(i förekommande fall)</v>
      </c>
      <c r="N1991" s="863"/>
      <c r="S1991" s="266" t="s">
        <v>1154</v>
      </c>
      <c r="W1991" s="266" t="s">
        <v>168</v>
      </c>
    </row>
    <row r="1992" spans="1:23" ht="12.75" customHeight="1" x14ac:dyDescent="0.25">
      <c r="B1992" s="244"/>
      <c r="C1992" s="224"/>
      <c r="E1992" s="25" t="s">
        <v>310</v>
      </c>
      <c r="F1992" s="869" t="str">
        <f>Translations!$B$322</f>
        <v>Relevant elförbrukning</v>
      </c>
      <c r="G1992" s="869"/>
      <c r="H1992" s="870"/>
      <c r="I1992" s="928"/>
      <c r="J1992" s="928"/>
      <c r="K1992" s="910"/>
      <c r="L1992" s="910"/>
      <c r="M1992" s="910"/>
      <c r="N1992" s="910"/>
      <c r="S1992" s="252" t="b">
        <f>IF(I1948&lt;&gt;"",IF(INDEX(EUconst_BMlistElExchangability,MATCH(I1948,EUconst_BMlistNames,0))=TRUE,FALSE,TRUE),FALSE)</f>
        <v>0</v>
      </c>
      <c r="W1992" s="486"/>
    </row>
    <row r="1993" spans="1:23" ht="5.0999999999999996" customHeight="1" x14ac:dyDescent="0.25">
      <c r="B1993" s="244"/>
      <c r="C1993" s="224"/>
      <c r="D1993" s="25"/>
      <c r="N1993" s="225"/>
      <c r="S1993" s="253"/>
      <c r="W1993" s="253"/>
    </row>
    <row r="1994" spans="1:23" ht="12.75" customHeight="1" x14ac:dyDescent="0.25">
      <c r="B1994" s="244"/>
      <c r="C1994" s="224"/>
      <c r="D1994" s="25"/>
      <c r="E1994" s="118" t="s">
        <v>311</v>
      </c>
      <c r="F1994" s="657" t="str">
        <f>Translations!$B$257</f>
        <v>Beskrivning av den metod som används</v>
      </c>
      <c r="G1994" s="657"/>
      <c r="H1994" s="657"/>
      <c r="I1994" s="657"/>
      <c r="J1994" s="657"/>
      <c r="K1994" s="657"/>
      <c r="L1994" s="657"/>
      <c r="M1994" s="657"/>
      <c r="N1994" s="940"/>
      <c r="S1994" s="253"/>
      <c r="W1994" s="253"/>
    </row>
    <row r="1995" spans="1:23" ht="5.0999999999999996" customHeight="1" x14ac:dyDescent="0.25">
      <c r="B1995" s="244"/>
      <c r="C1995" s="224"/>
      <c r="E1995" s="37"/>
      <c r="F1995" s="531"/>
      <c r="G1995" s="533"/>
      <c r="H1995" s="533"/>
      <c r="I1995" s="533"/>
      <c r="J1995" s="533"/>
      <c r="K1995" s="533"/>
      <c r="L1995" s="533"/>
      <c r="M1995" s="533"/>
      <c r="N1995" s="549"/>
      <c r="S1995" s="253"/>
      <c r="W1995" s="253"/>
    </row>
    <row r="1996" spans="1:23" ht="12.75" customHeight="1" x14ac:dyDescent="0.25">
      <c r="B1996" s="244"/>
      <c r="C1996" s="224"/>
      <c r="D1996" s="25"/>
      <c r="E1996" s="118"/>
      <c r="F1996" s="932" t="str">
        <f>IF(AND(I1948&lt;&gt;"",J1989=""),HYPERLINK("#" &amp; Q1996,EUConst_MsgDescription),"")</f>
        <v/>
      </c>
      <c r="G1996" s="906"/>
      <c r="H1996" s="906"/>
      <c r="I1996" s="906"/>
      <c r="J1996" s="906"/>
      <c r="K1996" s="906"/>
      <c r="L1996" s="906"/>
      <c r="M1996" s="906"/>
      <c r="N1996" s="907"/>
      <c r="P1996" s="22" t="s">
        <v>175</v>
      </c>
      <c r="Q1996" s="371" t="str">
        <f>"#"&amp;ADDRESS(ROW($C$10),COLUMN($C$10))</f>
        <v>#$C$10</v>
      </c>
      <c r="S1996" s="253"/>
      <c r="W1996" s="253"/>
    </row>
    <row r="1997" spans="1:23" ht="5.0999999999999996" customHeight="1" x14ac:dyDescent="0.25">
      <c r="B1997" s="244"/>
      <c r="C1997" s="224"/>
      <c r="D1997" s="25"/>
      <c r="E1997" s="24"/>
      <c r="F1997" s="941"/>
      <c r="G1997" s="941"/>
      <c r="H1997" s="941"/>
      <c r="I1997" s="941"/>
      <c r="J1997" s="941"/>
      <c r="K1997" s="941"/>
      <c r="L1997" s="941"/>
      <c r="M1997" s="941"/>
      <c r="N1997" s="942"/>
      <c r="S1997" s="253"/>
      <c r="W1997" s="253"/>
    </row>
    <row r="1998" spans="1:23" ht="50.1" customHeight="1" x14ac:dyDescent="0.25">
      <c r="B1998" s="244"/>
      <c r="C1998" s="224"/>
      <c r="D1998" s="24"/>
      <c r="E1998" s="265"/>
      <c r="F1998" s="943"/>
      <c r="G1998" s="944"/>
      <c r="H1998" s="944"/>
      <c r="I1998" s="944"/>
      <c r="J1998" s="944"/>
      <c r="K1998" s="944"/>
      <c r="L1998" s="944"/>
      <c r="M1998" s="944"/>
      <c r="N1998" s="945"/>
      <c r="S1998" s="252" t="b">
        <f>S1992</f>
        <v>0</v>
      </c>
      <c r="W1998" s="252"/>
    </row>
    <row r="1999" spans="1:23" ht="5.0999999999999996" customHeight="1" x14ac:dyDescent="0.25">
      <c r="B1999" s="244"/>
      <c r="C1999" s="224"/>
      <c r="D1999" s="25"/>
      <c r="N1999" s="225"/>
      <c r="S1999" s="253"/>
      <c r="W1999" s="253"/>
    </row>
    <row r="2000" spans="1:23" ht="12.75" customHeight="1" x14ac:dyDescent="0.25">
      <c r="B2000" s="244"/>
      <c r="C2000" s="224"/>
      <c r="D2000" s="25"/>
      <c r="E2000" s="118"/>
      <c r="F2000" s="894" t="str">
        <f>Translations!$B$210</f>
        <v>Hänvisning till externa filer, i förekommande fall</v>
      </c>
      <c r="G2000" s="894"/>
      <c r="H2000" s="894"/>
      <c r="I2000" s="894"/>
      <c r="J2000" s="894"/>
      <c r="K2000" s="845"/>
      <c r="L2000" s="845"/>
      <c r="M2000" s="845"/>
      <c r="N2000" s="845"/>
      <c r="S2000" s="253"/>
      <c r="W2000" s="252"/>
    </row>
    <row r="2001" spans="2:23" ht="5.0999999999999996" customHeight="1" x14ac:dyDescent="0.25">
      <c r="B2001" s="244"/>
      <c r="C2001" s="224"/>
      <c r="D2001" s="25"/>
      <c r="N2001" s="225"/>
      <c r="S2001" s="253"/>
      <c r="W2001" s="253"/>
    </row>
    <row r="2002" spans="2:23" ht="12.75" customHeight="1" x14ac:dyDescent="0.25">
      <c r="B2002" s="244"/>
      <c r="C2002" s="224"/>
      <c r="D2002" s="25" t="s">
        <v>32</v>
      </c>
      <c r="E2002" s="884" t="str">
        <f>Translations!$B$258</f>
        <v>Har den hierarkiska ordningen följts?</v>
      </c>
      <c r="F2002" s="884"/>
      <c r="G2002" s="884"/>
      <c r="H2002" s="885"/>
      <c r="I2002" s="260"/>
      <c r="J2002" s="256" t="str">
        <f>Translations!$B$259</f>
        <v>Om inte, varför?</v>
      </c>
      <c r="K2002" s="871"/>
      <c r="L2002" s="872"/>
      <c r="M2002" s="872"/>
      <c r="N2002" s="886"/>
      <c r="S2002" s="252" t="b">
        <f>S1998</f>
        <v>0</v>
      </c>
      <c r="W2002" s="258" t="b">
        <f>OR(W2000,AND(I2002&lt;&gt;"",I2002=TRUE))</f>
        <v>0</v>
      </c>
    </row>
    <row r="2003" spans="2:23" ht="12.75" customHeight="1" x14ac:dyDescent="0.25">
      <c r="B2003" s="244"/>
      <c r="C2003" s="224"/>
      <c r="D2003" s="25"/>
      <c r="E2003" s="37" t="s">
        <v>139</v>
      </c>
      <c r="F2003" s="858" t="str">
        <f>Translations!$B$263</f>
        <v>Orimliga kostnader: det skulle medföra orimliga kostnader att använda bättre datakällor.</v>
      </c>
      <c r="G2003" s="861"/>
      <c r="H2003" s="861"/>
      <c r="I2003" s="861"/>
      <c r="J2003" s="861"/>
      <c r="K2003" s="861"/>
      <c r="L2003" s="861"/>
      <c r="M2003" s="861"/>
      <c r="N2003" s="946"/>
      <c r="S2003" s="253"/>
      <c r="W2003" s="253"/>
    </row>
    <row r="2004" spans="2:23" ht="5.0999999999999996" customHeight="1" x14ac:dyDescent="0.25">
      <c r="B2004" s="244"/>
      <c r="C2004" s="224"/>
      <c r="E2004" s="431"/>
      <c r="F2004" s="431"/>
      <c r="G2004" s="431"/>
      <c r="H2004" s="431"/>
      <c r="I2004" s="431"/>
      <c r="J2004" s="431"/>
      <c r="K2004" s="431"/>
      <c r="L2004" s="431"/>
      <c r="M2004" s="431"/>
      <c r="N2004" s="555"/>
      <c r="S2004" s="253"/>
      <c r="W2004" s="253"/>
    </row>
    <row r="2005" spans="2:23" ht="12.75" customHeight="1" x14ac:dyDescent="0.25">
      <c r="B2005" s="244"/>
      <c r="C2005" s="224"/>
      <c r="D2005" s="25"/>
      <c r="E2005" s="25"/>
      <c r="F2005" s="657" t="str">
        <f>Translations!$B$264</f>
        <v>Ytterligare uppgifter om eventuella avvikelser från hierarkin</v>
      </c>
      <c r="G2005" s="657"/>
      <c r="H2005" s="657"/>
      <c r="I2005" s="657"/>
      <c r="J2005" s="657"/>
      <c r="K2005" s="657"/>
      <c r="L2005" s="657"/>
      <c r="M2005" s="657"/>
      <c r="N2005" s="940"/>
      <c r="S2005" s="253"/>
      <c r="W2005" s="253"/>
    </row>
    <row r="2006" spans="2:23" ht="25.5" customHeight="1" thickBot="1" x14ac:dyDescent="0.3">
      <c r="B2006" s="244"/>
      <c r="C2006" s="224"/>
      <c r="E2006" s="25"/>
      <c r="F2006" s="891"/>
      <c r="G2006" s="892"/>
      <c r="H2006" s="892"/>
      <c r="I2006" s="892"/>
      <c r="J2006" s="892"/>
      <c r="K2006" s="892"/>
      <c r="L2006" s="892"/>
      <c r="M2006" s="892"/>
      <c r="N2006" s="893"/>
      <c r="S2006" s="273" t="b">
        <f>S2002</f>
        <v>0</v>
      </c>
      <c r="W2006" s="268" t="b">
        <f>W2002</f>
        <v>0</v>
      </c>
    </row>
    <row r="2007" spans="2:23" ht="5.0999999999999996" customHeight="1" x14ac:dyDescent="0.25">
      <c r="B2007" s="244"/>
      <c r="C2007" s="224"/>
      <c r="N2007" s="225"/>
    </row>
    <row r="2008" spans="2:23" ht="5.0999999999999996" customHeight="1" x14ac:dyDescent="0.25">
      <c r="B2008" s="244"/>
      <c r="C2008" s="232"/>
      <c r="D2008" s="235"/>
      <c r="E2008" s="233"/>
      <c r="F2008" s="233"/>
      <c r="G2008" s="233"/>
      <c r="H2008" s="233"/>
      <c r="I2008" s="233"/>
      <c r="J2008" s="233"/>
      <c r="K2008" s="233"/>
      <c r="L2008" s="233"/>
      <c r="M2008" s="233"/>
      <c r="N2008" s="234"/>
    </row>
    <row r="2009" spans="2:23" ht="12.75" customHeight="1" x14ac:dyDescent="0.25">
      <c r="B2009" s="244"/>
      <c r="C2009" s="344"/>
      <c r="D2009" s="34" t="s">
        <v>28</v>
      </c>
      <c r="E2009" s="947" t="str">
        <f>Translations!$B$324</f>
        <v>Finns relevanta mätbara värmeflöden som importeras från anläggningar eller enheter utanför ETS-systemet?</v>
      </c>
      <c r="F2009" s="947"/>
      <c r="G2009" s="947"/>
      <c r="H2009" s="947"/>
      <c r="I2009" s="947"/>
      <c r="J2009" s="947"/>
      <c r="K2009" s="947"/>
      <c r="L2009" s="947"/>
      <c r="M2009" s="931"/>
      <c r="N2009" s="931"/>
      <c r="R2009" s="254"/>
    </row>
    <row r="2010" spans="2:23" ht="5.0999999999999996" customHeight="1" x14ac:dyDescent="0.25">
      <c r="B2010" s="244"/>
      <c r="C2010" s="344"/>
      <c r="D2010" s="20"/>
      <c r="E2010" s="550"/>
      <c r="F2010" s="550"/>
      <c r="G2010" s="550"/>
      <c r="H2010" s="550"/>
      <c r="I2010" s="550"/>
      <c r="J2010" s="550"/>
      <c r="K2010" s="550"/>
      <c r="L2010" s="550"/>
      <c r="M2010" s="550"/>
      <c r="N2010" s="562"/>
      <c r="R2010" s="254"/>
    </row>
    <row r="2011" spans="2:23" ht="12.75" customHeight="1" x14ac:dyDescent="0.25">
      <c r="B2011" s="244"/>
      <c r="C2011" s="344"/>
      <c r="D2011" s="20"/>
      <c r="E2011" s="20"/>
      <c r="F2011" s="948" t="str">
        <f>Translations!$B$257</f>
        <v>Beskrivning av den metod som används</v>
      </c>
      <c r="G2011" s="948"/>
      <c r="H2011" s="948"/>
      <c r="I2011" s="948"/>
      <c r="J2011" s="948"/>
      <c r="K2011" s="948"/>
      <c r="L2011" s="948"/>
      <c r="M2011" s="948"/>
      <c r="N2011" s="949"/>
      <c r="R2011" s="254"/>
    </row>
    <row r="2012" spans="2:23" ht="5.0999999999999996" customHeight="1" thickBot="1" x14ac:dyDescent="0.3">
      <c r="B2012" s="244"/>
      <c r="C2012" s="344"/>
      <c r="D2012" s="20"/>
      <c r="E2012" s="37"/>
      <c r="F2012" s="346"/>
      <c r="G2012" s="347"/>
      <c r="H2012" s="347"/>
      <c r="I2012" s="347"/>
      <c r="J2012" s="347"/>
      <c r="K2012" s="347"/>
      <c r="L2012" s="347"/>
      <c r="M2012" s="347"/>
      <c r="N2012" s="348"/>
    </row>
    <row r="2013" spans="2:23" ht="12.75" customHeight="1" x14ac:dyDescent="0.25">
      <c r="B2013" s="244"/>
      <c r="C2013" s="344"/>
      <c r="D2013" s="345"/>
      <c r="E2013" s="349"/>
      <c r="F2013" s="932" t="str">
        <f>IF(I1948&lt;&gt;"",HYPERLINK("#" &amp; Q2013,EUConst_MsgDescription),"")</f>
        <v/>
      </c>
      <c r="G2013" s="906"/>
      <c r="H2013" s="906"/>
      <c r="I2013" s="906"/>
      <c r="J2013" s="906"/>
      <c r="K2013" s="906"/>
      <c r="L2013" s="906"/>
      <c r="M2013" s="906"/>
      <c r="N2013" s="907"/>
      <c r="P2013" s="22" t="s">
        <v>175</v>
      </c>
      <c r="Q2013" s="371" t="str">
        <f>"#"&amp;ADDRESS(ROW($C$10),COLUMN($C$10))</f>
        <v>#$C$10</v>
      </c>
      <c r="W2013" s="266" t="s">
        <v>168</v>
      </c>
    </row>
    <row r="2014" spans="2:23" ht="5.0999999999999996" customHeight="1" thickBot="1" x14ac:dyDescent="0.3">
      <c r="B2014" s="244"/>
      <c r="C2014" s="344"/>
      <c r="D2014" s="345"/>
      <c r="E2014" s="349"/>
      <c r="F2014" s="979"/>
      <c r="G2014" s="980"/>
      <c r="H2014" s="980"/>
      <c r="I2014" s="980"/>
      <c r="J2014" s="980"/>
      <c r="K2014" s="980"/>
      <c r="L2014" s="980"/>
      <c r="M2014" s="980"/>
      <c r="N2014" s="981"/>
      <c r="P2014" s="22"/>
      <c r="W2014" s="253"/>
    </row>
    <row r="2015" spans="2:23" ht="50.1" customHeight="1" thickBot="1" x14ac:dyDescent="0.3">
      <c r="B2015" s="244"/>
      <c r="C2015" s="344"/>
      <c r="D2015" s="20"/>
      <c r="E2015" s="20"/>
      <c r="F2015" s="891"/>
      <c r="G2015" s="892"/>
      <c r="H2015" s="892"/>
      <c r="I2015" s="892"/>
      <c r="J2015" s="892"/>
      <c r="K2015" s="892"/>
      <c r="L2015" s="892"/>
      <c r="M2015" s="892"/>
      <c r="N2015" s="893"/>
      <c r="R2015" s="254"/>
      <c r="V2015" s="254"/>
      <c r="W2015" s="377" t="b">
        <f>OR(W2009,AND(M2009&lt;&gt;"",M2009=FALSE))</f>
        <v>0</v>
      </c>
    </row>
    <row r="2016" spans="2:23" ht="5.0999999999999996" customHeight="1" x14ac:dyDescent="0.25">
      <c r="B2016" s="244"/>
      <c r="C2016" s="344"/>
      <c r="D2016" s="345"/>
      <c r="E2016" s="350"/>
      <c r="F2016" s="551"/>
      <c r="G2016" s="551"/>
      <c r="H2016" s="551"/>
      <c r="I2016" s="551"/>
      <c r="J2016" s="551"/>
      <c r="K2016" s="551"/>
      <c r="L2016" s="551"/>
      <c r="M2016" s="551"/>
      <c r="N2016" s="351"/>
      <c r="R2016" s="254"/>
    </row>
    <row r="2017" spans="2:23" ht="12.75" customHeight="1" x14ac:dyDescent="0.25">
      <c r="B2017" s="244"/>
      <c r="C2017" s="352"/>
      <c r="D2017" s="353"/>
      <c r="E2017" s="353"/>
      <c r="F2017" s="353"/>
      <c r="G2017" s="353"/>
      <c r="H2017" s="353"/>
      <c r="I2017" s="353"/>
      <c r="J2017" s="353"/>
      <c r="K2017" s="353"/>
      <c r="L2017" s="353"/>
      <c r="M2017" s="353"/>
      <c r="N2017" s="354"/>
    </row>
    <row r="2018" spans="2:23" ht="15" customHeight="1" x14ac:dyDescent="0.25">
      <c r="B2018" s="244"/>
      <c r="C2018" s="318"/>
      <c r="D2018" s="969" t="str">
        <f>Translations!$B$329</f>
        <v>Uppgifter som krävs för att fastställa den riktmärkesrelaterade förbättringsfaktorn enligt artikel 10a.2 i direktivet</v>
      </c>
      <c r="E2018" s="970"/>
      <c r="F2018" s="970"/>
      <c r="G2018" s="970"/>
      <c r="H2018" s="970"/>
      <c r="I2018" s="970"/>
      <c r="J2018" s="970"/>
      <c r="K2018" s="970"/>
      <c r="L2018" s="970"/>
      <c r="M2018" s="970"/>
      <c r="N2018" s="971"/>
    </row>
    <row r="2019" spans="2:23" ht="5.0999999999999996" customHeight="1" x14ac:dyDescent="0.25">
      <c r="B2019" s="244"/>
      <c r="C2019" s="318"/>
      <c r="D2019" s="319"/>
      <c r="E2019" s="319"/>
      <c r="F2019" s="319"/>
      <c r="G2019" s="319"/>
      <c r="H2019" s="319"/>
      <c r="I2019" s="319"/>
      <c r="J2019" s="319"/>
      <c r="K2019" s="319"/>
      <c r="L2019" s="319"/>
      <c r="M2019" s="319"/>
      <c r="N2019" s="320"/>
    </row>
    <row r="2020" spans="2:23" ht="12.75" customHeight="1" x14ac:dyDescent="0.25">
      <c r="B2020" s="244"/>
      <c r="C2020" s="318"/>
      <c r="D2020" s="321" t="s">
        <v>29</v>
      </c>
      <c r="E2020" s="977" t="str">
        <f>Translations!$B$330</f>
        <v>Utsläpp som direkt kan tillskrivas delanläggningen</v>
      </c>
      <c r="F2020" s="977"/>
      <c r="G2020" s="977"/>
      <c r="H2020" s="977"/>
      <c r="I2020" s="977"/>
      <c r="J2020" s="977"/>
      <c r="K2020" s="977"/>
      <c r="L2020" s="977"/>
      <c r="M2020" s="977"/>
      <c r="N2020" s="978"/>
    </row>
    <row r="2021" spans="2:23" ht="12.75" customHeight="1" x14ac:dyDescent="0.25">
      <c r="B2021" s="244"/>
      <c r="C2021" s="318"/>
      <c r="D2021" s="322" t="s">
        <v>31</v>
      </c>
      <c r="E2021" s="925" t="str">
        <f>Translations!$B$331</f>
        <v>Tillskrivning av utsläpp som direkt kan tillskrivas delanläggningen</v>
      </c>
      <c r="F2021" s="925"/>
      <c r="G2021" s="925"/>
      <c r="H2021" s="925"/>
      <c r="I2021" s="925"/>
      <c r="J2021" s="925"/>
      <c r="K2021" s="925"/>
      <c r="L2021" s="925"/>
      <c r="M2021" s="925"/>
      <c r="N2021" s="926"/>
      <c r="T2021" s="18"/>
    </row>
    <row r="2022" spans="2:23" ht="5.0999999999999996" customHeight="1" x14ac:dyDescent="0.25">
      <c r="B2022" s="244"/>
      <c r="C2022" s="318"/>
      <c r="D2022" s="319"/>
      <c r="E2022" s="936"/>
      <c r="F2022" s="937"/>
      <c r="G2022" s="937"/>
      <c r="H2022" s="937"/>
      <c r="I2022" s="937"/>
      <c r="J2022" s="937"/>
      <c r="K2022" s="937"/>
      <c r="L2022" s="937"/>
      <c r="M2022" s="937"/>
      <c r="N2022" s="938"/>
    </row>
    <row r="2023" spans="2:23" ht="12.75" customHeight="1" x14ac:dyDescent="0.25">
      <c r="B2023" s="244"/>
      <c r="C2023" s="318"/>
      <c r="D2023" s="322"/>
      <c r="E2023" s="324"/>
      <c r="F2023" s="932" t="str">
        <f>IF(I1948&lt;&gt;"",HYPERLINK("#" &amp; Q2023,EUConst_MsgDescription),"")</f>
        <v/>
      </c>
      <c r="G2023" s="906"/>
      <c r="H2023" s="906"/>
      <c r="I2023" s="906"/>
      <c r="J2023" s="906"/>
      <c r="K2023" s="906"/>
      <c r="L2023" s="906"/>
      <c r="M2023" s="906"/>
      <c r="N2023" s="907"/>
      <c r="P2023" s="22" t="s">
        <v>175</v>
      </c>
      <c r="Q2023" s="371" t="str">
        <f>"#"&amp;ADDRESS(ROW($C$10),COLUMN($C$10))</f>
        <v>#$C$10</v>
      </c>
    </row>
    <row r="2024" spans="2:23" ht="5.0999999999999996" customHeight="1" x14ac:dyDescent="0.25">
      <c r="B2024" s="244"/>
      <c r="C2024" s="318"/>
      <c r="D2024" s="322"/>
      <c r="E2024" s="325"/>
      <c r="F2024" s="933"/>
      <c r="G2024" s="933"/>
      <c r="H2024" s="933"/>
      <c r="I2024" s="933"/>
      <c r="J2024" s="933"/>
      <c r="K2024" s="933"/>
      <c r="L2024" s="933"/>
      <c r="M2024" s="933"/>
      <c r="N2024" s="934"/>
    </row>
    <row r="2025" spans="2:23" ht="50.1" customHeight="1" x14ac:dyDescent="0.25">
      <c r="B2025" s="244"/>
      <c r="C2025" s="318"/>
      <c r="D2025" s="319"/>
      <c r="E2025" s="319"/>
      <c r="F2025" s="871"/>
      <c r="G2025" s="872"/>
      <c r="H2025" s="872"/>
      <c r="I2025" s="872"/>
      <c r="J2025" s="872"/>
      <c r="K2025" s="872"/>
      <c r="L2025" s="872"/>
      <c r="M2025" s="872"/>
      <c r="N2025" s="886"/>
    </row>
    <row r="2026" spans="2:23" ht="5.0999999999999996" customHeight="1" x14ac:dyDescent="0.25">
      <c r="B2026" s="244"/>
      <c r="C2026" s="318"/>
      <c r="D2026" s="319"/>
      <c r="E2026" s="319"/>
      <c r="F2026" s="319"/>
      <c r="G2026" s="319"/>
      <c r="H2026" s="319"/>
      <c r="I2026" s="319"/>
      <c r="J2026" s="319"/>
      <c r="K2026" s="319"/>
      <c r="L2026" s="319"/>
      <c r="M2026" s="319"/>
      <c r="N2026" s="320"/>
    </row>
    <row r="2027" spans="2:23" ht="12.75" customHeight="1" x14ac:dyDescent="0.25">
      <c r="B2027" s="244"/>
      <c r="C2027" s="318"/>
      <c r="D2027" s="319"/>
      <c r="E2027" s="319"/>
      <c r="F2027" s="935" t="str">
        <f>Translations!$B$210</f>
        <v>Hänvisning till externa filer, i förekommande fall</v>
      </c>
      <c r="G2027" s="935"/>
      <c r="H2027" s="935"/>
      <c r="I2027" s="935"/>
      <c r="J2027" s="935"/>
      <c r="K2027" s="845"/>
      <c r="L2027" s="845"/>
      <c r="M2027" s="845"/>
      <c r="N2027" s="845"/>
    </row>
    <row r="2028" spans="2:23" ht="5.0999999999999996" customHeight="1" x14ac:dyDescent="0.25">
      <c r="B2028" s="244"/>
      <c r="C2028" s="318"/>
      <c r="D2028" s="319"/>
      <c r="E2028" s="319"/>
      <c r="F2028" s="326"/>
      <c r="G2028" s="326"/>
      <c r="H2028" s="326"/>
      <c r="I2028" s="326"/>
      <c r="J2028" s="326"/>
      <c r="K2028" s="326"/>
      <c r="L2028" s="326"/>
      <c r="M2028" s="326"/>
      <c r="N2028" s="327"/>
    </row>
    <row r="2029" spans="2:23" ht="12.75" customHeight="1" x14ac:dyDescent="0.25">
      <c r="B2029" s="244"/>
      <c r="C2029" s="318"/>
      <c r="D2029" s="322" t="s">
        <v>32</v>
      </c>
      <c r="E2029" s="925" t="str">
        <f>Translations!$B$337</f>
        <v>Finns andra relevanta interna bränsle-/materialmängder?</v>
      </c>
      <c r="F2029" s="925"/>
      <c r="G2029" s="925"/>
      <c r="H2029" s="925"/>
      <c r="I2029" s="925"/>
      <c r="J2029" s="925"/>
      <c r="K2029" s="925"/>
      <c r="L2029" s="925"/>
      <c r="M2029" s="931"/>
      <c r="N2029" s="931"/>
      <c r="T2029" s="18"/>
    </row>
    <row r="2030" spans="2:23" ht="5.0999999999999996" customHeight="1" x14ac:dyDescent="0.25">
      <c r="B2030" s="244"/>
      <c r="C2030" s="318"/>
      <c r="D2030" s="322"/>
      <c r="E2030" s="323"/>
      <c r="F2030" s="936"/>
      <c r="G2030" s="936"/>
      <c r="H2030" s="936"/>
      <c r="I2030" s="936"/>
      <c r="J2030" s="936"/>
      <c r="K2030" s="936"/>
      <c r="L2030" s="936"/>
      <c r="M2030" s="936"/>
      <c r="N2030" s="967"/>
    </row>
    <row r="2031" spans="2:23" ht="25.5" customHeight="1" thickBot="1" x14ac:dyDescent="0.3">
      <c r="B2031" s="244"/>
      <c r="C2031" s="318"/>
      <c r="D2031" s="319"/>
      <c r="E2031" s="319"/>
      <c r="F2031" s="319"/>
      <c r="G2031" s="319"/>
      <c r="H2031" s="319"/>
      <c r="I2031" s="927" t="str">
        <f>Translations!$B$254</f>
        <v>Datakälla</v>
      </c>
      <c r="J2031" s="927"/>
      <c r="K2031" s="927" t="str">
        <f>Translations!$B$255</f>
        <v>Andra datakällor 
(i förekommande fall)</v>
      </c>
      <c r="L2031" s="927"/>
      <c r="M2031" s="927" t="str">
        <f>Translations!$B$255</f>
        <v>Andra datakällor 
(i förekommande fall)</v>
      </c>
      <c r="N2031" s="927"/>
      <c r="W2031" s="245" t="s">
        <v>168</v>
      </c>
    </row>
    <row r="2032" spans="2:23" ht="12.75" customHeight="1" x14ac:dyDescent="0.25">
      <c r="B2032" s="244"/>
      <c r="C2032" s="318"/>
      <c r="D2032" s="322"/>
      <c r="E2032" s="324" t="s">
        <v>310</v>
      </c>
      <c r="F2032" s="930" t="str">
        <f>Translations!$B$342</f>
        <v>Importerade eller exporterade mängder</v>
      </c>
      <c r="G2032" s="939"/>
      <c r="H2032" s="939"/>
      <c r="I2032" s="928"/>
      <c r="J2032" s="928"/>
      <c r="K2032" s="910"/>
      <c r="L2032" s="910"/>
      <c r="M2032" s="910"/>
      <c r="N2032" s="910"/>
      <c r="W2032" s="251" t="b">
        <f>AND(M2029&lt;&gt;"",M2029=FALSE)</f>
        <v>0</v>
      </c>
    </row>
    <row r="2033" spans="1:23" ht="12.75" customHeight="1" x14ac:dyDescent="0.25">
      <c r="B2033" s="244"/>
      <c r="C2033" s="318"/>
      <c r="D2033" s="322"/>
      <c r="E2033" s="324" t="s">
        <v>311</v>
      </c>
      <c r="F2033" s="930" t="str">
        <f>Translations!$B$256</f>
        <v>Energiinnehåll</v>
      </c>
      <c r="G2033" s="939"/>
      <c r="H2033" s="939"/>
      <c r="I2033" s="928"/>
      <c r="J2033" s="928"/>
      <c r="K2033" s="910"/>
      <c r="L2033" s="910"/>
      <c r="M2033" s="910"/>
      <c r="N2033" s="910"/>
      <c r="W2033" s="271" t="b">
        <f>W2032</f>
        <v>0</v>
      </c>
    </row>
    <row r="2034" spans="1:23" ht="12.75" customHeight="1" x14ac:dyDescent="0.25">
      <c r="B2034" s="244"/>
      <c r="C2034" s="318"/>
      <c r="D2034" s="322"/>
      <c r="E2034" s="324" t="s">
        <v>312</v>
      </c>
      <c r="F2034" s="929" t="str">
        <f>Translations!$B$343</f>
        <v>Emissionsfaktor eller koldioxidinnehåll</v>
      </c>
      <c r="G2034" s="929"/>
      <c r="H2034" s="930"/>
      <c r="I2034" s="871"/>
      <c r="J2034" s="886"/>
      <c r="K2034" s="873"/>
      <c r="L2034" s="890"/>
      <c r="M2034" s="873"/>
      <c r="N2034" s="890"/>
      <c r="W2034" s="271" t="b">
        <f>W2033</f>
        <v>0</v>
      </c>
    </row>
    <row r="2035" spans="1:23" ht="12.75" customHeight="1" x14ac:dyDescent="0.25">
      <c r="B2035" s="244"/>
      <c r="C2035" s="318"/>
      <c r="D2035" s="322"/>
      <c r="E2035" s="324" t="s">
        <v>313</v>
      </c>
      <c r="F2035" s="929" t="str">
        <f>Translations!$B$344</f>
        <v>Halten av biomassa</v>
      </c>
      <c r="G2035" s="929"/>
      <c r="H2035" s="930"/>
      <c r="I2035" s="871"/>
      <c r="J2035" s="886"/>
      <c r="K2035" s="873"/>
      <c r="L2035" s="890"/>
      <c r="M2035" s="873"/>
      <c r="N2035" s="890"/>
      <c r="W2035" s="271" t="b">
        <f>W2034</f>
        <v>0</v>
      </c>
    </row>
    <row r="2036" spans="1:23" ht="5.0999999999999996" customHeight="1" x14ac:dyDescent="0.25">
      <c r="B2036" s="244"/>
      <c r="C2036" s="318"/>
      <c r="D2036" s="322"/>
      <c r="E2036" s="319"/>
      <c r="F2036" s="319"/>
      <c r="G2036" s="319"/>
      <c r="H2036" s="319"/>
      <c r="I2036" s="319"/>
      <c r="J2036" s="319"/>
      <c r="K2036" s="319"/>
      <c r="L2036" s="319"/>
      <c r="M2036" s="319"/>
      <c r="N2036" s="320"/>
      <c r="W2036" s="253"/>
    </row>
    <row r="2037" spans="1:23" ht="12.75" customHeight="1" x14ac:dyDescent="0.25">
      <c r="B2037" s="244"/>
      <c r="C2037" s="318"/>
      <c r="D2037" s="322"/>
      <c r="E2037" s="324" t="s">
        <v>314</v>
      </c>
      <c r="F2037" s="923" t="str">
        <f>Translations!$B$257</f>
        <v>Beskrivning av den metod som används</v>
      </c>
      <c r="G2037" s="923"/>
      <c r="H2037" s="923"/>
      <c r="I2037" s="923"/>
      <c r="J2037" s="923"/>
      <c r="K2037" s="923"/>
      <c r="L2037" s="923"/>
      <c r="M2037" s="923"/>
      <c r="N2037" s="924"/>
      <c r="W2037" s="253"/>
    </row>
    <row r="2038" spans="1:23" ht="5.0999999999999996" customHeight="1" x14ac:dyDescent="0.25">
      <c r="B2038" s="244"/>
      <c r="C2038" s="318"/>
      <c r="D2038" s="319"/>
      <c r="E2038" s="323"/>
      <c r="F2038" s="213"/>
      <c r="G2038" s="556"/>
      <c r="H2038" s="556"/>
      <c r="I2038" s="556"/>
      <c r="J2038" s="556"/>
      <c r="K2038" s="556"/>
      <c r="L2038" s="556"/>
      <c r="M2038" s="556"/>
      <c r="N2038" s="557"/>
      <c r="W2038" s="253"/>
    </row>
    <row r="2039" spans="1:23" ht="12.75" customHeight="1" x14ac:dyDescent="0.25">
      <c r="B2039" s="244"/>
      <c r="C2039" s="318"/>
      <c r="D2039" s="322"/>
      <c r="E2039" s="324"/>
      <c r="F2039" s="932" t="str">
        <f>IF(I1948&lt;&gt;"",HYPERLINK("#" &amp; Q2039,EUConst_MsgDescription),"")</f>
        <v/>
      </c>
      <c r="G2039" s="906"/>
      <c r="H2039" s="906"/>
      <c r="I2039" s="906"/>
      <c r="J2039" s="906"/>
      <c r="K2039" s="906"/>
      <c r="L2039" s="906"/>
      <c r="M2039" s="906"/>
      <c r="N2039" s="907"/>
      <c r="P2039" s="22" t="s">
        <v>175</v>
      </c>
      <c r="Q2039" s="371" t="str">
        <f>"#"&amp;ADDRESS(ROW($C$10),COLUMN($C$10))</f>
        <v>#$C$10</v>
      </c>
      <c r="W2039" s="253"/>
    </row>
    <row r="2040" spans="1:23" ht="5.0999999999999996" customHeight="1" x14ac:dyDescent="0.25">
      <c r="B2040" s="244"/>
      <c r="C2040" s="318"/>
      <c r="D2040" s="322"/>
      <c r="E2040" s="325"/>
      <c r="F2040" s="933"/>
      <c r="G2040" s="933"/>
      <c r="H2040" s="933"/>
      <c r="I2040" s="933"/>
      <c r="J2040" s="933"/>
      <c r="K2040" s="933"/>
      <c r="L2040" s="933"/>
      <c r="M2040" s="933"/>
      <c r="N2040" s="934"/>
      <c r="W2040" s="253"/>
    </row>
    <row r="2041" spans="1:23" s="249" customFormat="1" ht="50.1" customHeight="1" x14ac:dyDescent="0.25">
      <c r="A2041" s="254"/>
      <c r="B2041" s="12"/>
      <c r="C2041" s="318"/>
      <c r="D2041" s="325"/>
      <c r="E2041" s="325"/>
      <c r="F2041" s="891"/>
      <c r="G2041" s="892"/>
      <c r="H2041" s="892"/>
      <c r="I2041" s="892"/>
      <c r="J2041" s="892"/>
      <c r="K2041" s="892"/>
      <c r="L2041" s="892"/>
      <c r="M2041" s="892"/>
      <c r="N2041" s="893"/>
      <c r="O2041" s="36"/>
      <c r="P2041" s="254"/>
      <c r="Q2041" s="254"/>
      <c r="R2041" s="254"/>
      <c r="S2041" s="245"/>
      <c r="T2041" s="245"/>
      <c r="U2041" s="254"/>
      <c r="V2041" s="254"/>
      <c r="W2041" s="255" t="b">
        <f>W2035</f>
        <v>0</v>
      </c>
    </row>
    <row r="2042" spans="1:23" ht="5.0999999999999996" customHeight="1" x14ac:dyDescent="0.25">
      <c r="C2042" s="318"/>
      <c r="D2042" s="322"/>
      <c r="E2042" s="319"/>
      <c r="F2042" s="319"/>
      <c r="G2042" s="319"/>
      <c r="H2042" s="319"/>
      <c r="I2042" s="319"/>
      <c r="J2042" s="319"/>
      <c r="K2042" s="319"/>
      <c r="L2042" s="319"/>
      <c r="M2042" s="319"/>
      <c r="N2042" s="320"/>
      <c r="W2042" s="253"/>
    </row>
    <row r="2043" spans="1:23" ht="12.75" customHeight="1" thickBot="1" x14ac:dyDescent="0.3">
      <c r="C2043" s="318"/>
      <c r="D2043" s="322"/>
      <c r="E2043" s="324"/>
      <c r="F2043" s="935" t="str">
        <f>Translations!$B$210</f>
        <v>Hänvisning till externa filer, i förekommande fall</v>
      </c>
      <c r="G2043" s="935"/>
      <c r="H2043" s="935"/>
      <c r="I2043" s="935"/>
      <c r="J2043" s="935"/>
      <c r="K2043" s="845"/>
      <c r="L2043" s="845"/>
      <c r="M2043" s="845"/>
      <c r="N2043" s="845"/>
      <c r="W2043" s="259" t="b">
        <f>W2041</f>
        <v>0</v>
      </c>
    </row>
    <row r="2044" spans="1:23" ht="5.0999999999999996" customHeight="1" x14ac:dyDescent="0.25">
      <c r="C2044" s="318"/>
      <c r="D2044" s="322"/>
      <c r="E2044" s="319"/>
      <c r="F2044" s="319"/>
      <c r="G2044" s="319"/>
      <c r="H2044" s="319"/>
      <c r="I2044" s="319"/>
      <c r="J2044" s="319"/>
      <c r="K2044" s="319"/>
      <c r="L2044" s="319"/>
      <c r="M2044" s="319"/>
      <c r="N2044" s="320"/>
    </row>
    <row r="2045" spans="1:23" ht="12.75" customHeight="1" thickBot="1" x14ac:dyDescent="0.3">
      <c r="C2045" s="318"/>
      <c r="D2045" s="322" t="s">
        <v>33</v>
      </c>
      <c r="E2045" s="925" t="str">
        <f>Translations!$B$345</f>
        <v>Är överförd koldioxid som importerats eller exporterats relevant?</v>
      </c>
      <c r="F2045" s="925"/>
      <c r="G2045" s="925"/>
      <c r="H2045" s="925"/>
      <c r="I2045" s="925"/>
      <c r="J2045" s="925"/>
      <c r="K2045" s="925"/>
      <c r="L2045" s="925"/>
      <c r="M2045" s="931"/>
      <c r="N2045" s="931"/>
      <c r="T2045" s="18"/>
    </row>
    <row r="2046" spans="1:23" ht="5.0999999999999996" customHeight="1" thickBot="1" x14ac:dyDescent="0.3">
      <c r="C2046" s="318"/>
      <c r="D2046" s="319"/>
      <c r="E2046" s="936"/>
      <c r="F2046" s="937"/>
      <c r="G2046" s="937"/>
      <c r="H2046" s="937"/>
      <c r="I2046" s="937"/>
      <c r="J2046" s="937"/>
      <c r="K2046" s="937"/>
      <c r="L2046" s="937"/>
      <c r="M2046" s="937"/>
      <c r="N2046" s="938"/>
      <c r="W2046" s="266" t="s">
        <v>168</v>
      </c>
    </row>
    <row r="2047" spans="1:23" ht="25.5" customHeight="1" x14ac:dyDescent="0.25">
      <c r="C2047" s="318"/>
      <c r="D2047" s="319"/>
      <c r="E2047" s="319"/>
      <c r="F2047" s="871"/>
      <c r="G2047" s="872"/>
      <c r="H2047" s="872"/>
      <c r="I2047" s="872"/>
      <c r="J2047" s="872"/>
      <c r="K2047" s="872"/>
      <c r="L2047" s="872"/>
      <c r="M2047" s="872"/>
      <c r="N2047" s="886"/>
      <c r="W2047" s="251" t="b">
        <f>AND(M2045&lt;&gt;"",M2045=FALSE)</f>
        <v>0</v>
      </c>
    </row>
    <row r="2048" spans="1:23" ht="5.0999999999999996" customHeight="1" x14ac:dyDescent="0.25">
      <c r="C2048" s="318"/>
      <c r="D2048" s="319"/>
      <c r="E2048" s="319"/>
      <c r="F2048" s="319"/>
      <c r="G2048" s="319"/>
      <c r="H2048" s="319"/>
      <c r="I2048" s="319"/>
      <c r="J2048" s="319"/>
      <c r="K2048" s="319"/>
      <c r="L2048" s="319"/>
      <c r="M2048" s="319"/>
      <c r="N2048" s="320"/>
      <c r="W2048" s="253"/>
    </row>
    <row r="2049" spans="2:23" ht="12.75" customHeight="1" thickBot="1" x14ac:dyDescent="0.3">
      <c r="C2049" s="318"/>
      <c r="D2049" s="319"/>
      <c r="E2049" s="319"/>
      <c r="F2049" s="935" t="str">
        <f>Translations!$B$210</f>
        <v>Hänvisning till externa filer, i förekommande fall</v>
      </c>
      <c r="G2049" s="935"/>
      <c r="H2049" s="935"/>
      <c r="I2049" s="935"/>
      <c r="J2049" s="935"/>
      <c r="K2049" s="845"/>
      <c r="L2049" s="845"/>
      <c r="M2049" s="845"/>
      <c r="N2049" s="845"/>
      <c r="W2049" s="273" t="b">
        <f>W2047</f>
        <v>0</v>
      </c>
    </row>
    <row r="2050" spans="2:23" ht="5.0999999999999996" customHeight="1" x14ac:dyDescent="0.25">
      <c r="C2050" s="318"/>
      <c r="D2050" s="322"/>
      <c r="E2050" s="319"/>
      <c r="F2050" s="319"/>
      <c r="G2050" s="319"/>
      <c r="H2050" s="319"/>
      <c r="I2050" s="319"/>
      <c r="J2050" s="319"/>
      <c r="K2050" s="319"/>
      <c r="L2050" s="319"/>
      <c r="M2050" s="319"/>
      <c r="N2050" s="320"/>
    </row>
    <row r="2051" spans="2:23" ht="5.0999999999999996" customHeight="1" x14ac:dyDescent="0.25">
      <c r="C2051" s="315"/>
      <c r="D2051" s="328"/>
      <c r="E2051" s="316"/>
      <c r="F2051" s="316"/>
      <c r="G2051" s="316"/>
      <c r="H2051" s="316"/>
      <c r="I2051" s="316"/>
      <c r="J2051" s="316"/>
      <c r="K2051" s="316"/>
      <c r="L2051" s="316"/>
      <c r="M2051" s="316"/>
      <c r="N2051" s="317"/>
    </row>
    <row r="2052" spans="2:23" ht="12.75" customHeight="1" x14ac:dyDescent="0.25">
      <c r="C2052" s="318"/>
      <c r="D2052" s="321" t="s">
        <v>30</v>
      </c>
      <c r="E2052" s="962" t="str">
        <f>Translations!$B$831</f>
        <v>Energitillförsel till denna delanläggning och relevant emissionsfaktor</v>
      </c>
      <c r="F2052" s="962"/>
      <c r="G2052" s="962"/>
      <c r="H2052" s="962"/>
      <c r="I2052" s="962"/>
      <c r="J2052" s="962"/>
      <c r="K2052" s="962"/>
      <c r="L2052" s="962"/>
      <c r="M2052" s="962"/>
      <c r="N2052" s="963"/>
    </row>
    <row r="2053" spans="2:23" ht="5.0999999999999996" customHeight="1" x14ac:dyDescent="0.25">
      <c r="C2053" s="318"/>
      <c r="D2053" s="319"/>
      <c r="E2053" s="964"/>
      <c r="F2053" s="965"/>
      <c r="G2053" s="965"/>
      <c r="H2053" s="965"/>
      <c r="I2053" s="965"/>
      <c r="J2053" s="965"/>
      <c r="K2053" s="965"/>
      <c r="L2053" s="965"/>
      <c r="M2053" s="965"/>
      <c r="N2053" s="966"/>
    </row>
    <row r="2054" spans="2:23" ht="12.75" customHeight="1" x14ac:dyDescent="0.25">
      <c r="C2054" s="318"/>
      <c r="D2054" s="322" t="s">
        <v>31</v>
      </c>
      <c r="E2054" s="925" t="str">
        <f>Translations!$B$249</f>
        <v>Information om tillämpad metod</v>
      </c>
      <c r="F2054" s="925"/>
      <c r="G2054" s="925"/>
      <c r="H2054" s="925"/>
      <c r="I2054" s="925"/>
      <c r="J2054" s="925"/>
      <c r="K2054" s="925"/>
      <c r="L2054" s="925"/>
      <c r="M2054" s="925"/>
      <c r="N2054" s="926"/>
    </row>
    <row r="2055" spans="2:23" ht="25.5" customHeight="1" x14ac:dyDescent="0.25">
      <c r="B2055" s="244"/>
      <c r="C2055" s="318"/>
      <c r="D2055" s="319"/>
      <c r="E2055" s="319"/>
      <c r="F2055" s="336"/>
      <c r="G2055" s="319"/>
      <c r="H2055" s="319"/>
      <c r="I2055" s="927" t="str">
        <f>Translations!$B$254</f>
        <v>Datakälla</v>
      </c>
      <c r="J2055" s="927"/>
      <c r="K2055" s="927" t="str">
        <f>Translations!$B$255</f>
        <v>Andra datakällor 
(i förekommande fall)</v>
      </c>
      <c r="L2055" s="927"/>
      <c r="M2055" s="927" t="str">
        <f>Translations!$B$255</f>
        <v>Andra datakällor 
(i förekommande fall)</v>
      </c>
      <c r="N2055" s="927"/>
    </row>
    <row r="2056" spans="2:23" ht="12.75" customHeight="1" x14ac:dyDescent="0.25">
      <c r="B2056" s="244"/>
      <c r="C2056" s="318"/>
      <c r="D2056" s="322"/>
      <c r="E2056" s="324" t="s">
        <v>310</v>
      </c>
      <c r="F2056" s="929" t="str">
        <f>Translations!$B$833</f>
        <v>Insatsbränsle och insatsmaterial</v>
      </c>
      <c r="G2056" s="929"/>
      <c r="H2056" s="930"/>
      <c r="I2056" s="871"/>
      <c r="J2056" s="872"/>
      <c r="K2056" s="873"/>
      <c r="L2056" s="874"/>
      <c r="M2056" s="873"/>
      <c r="N2056" s="890"/>
    </row>
    <row r="2057" spans="2:23" ht="12.75" customHeight="1" x14ac:dyDescent="0.25">
      <c r="B2057" s="244"/>
      <c r="C2057" s="318"/>
      <c r="D2057" s="322"/>
      <c r="E2057" s="324" t="s">
        <v>311</v>
      </c>
      <c r="F2057" s="929" t="str">
        <f>Translations!$B$826</f>
        <v>Tillförd el för värmeproduktion</v>
      </c>
      <c r="G2057" s="929"/>
      <c r="H2057" s="930"/>
      <c r="I2057" s="928"/>
      <c r="J2057" s="928"/>
      <c r="K2057" s="910"/>
      <c r="L2057" s="910"/>
      <c r="M2057" s="910"/>
      <c r="N2057" s="910"/>
    </row>
    <row r="2058" spans="2:23" ht="12.75" customHeight="1" x14ac:dyDescent="0.25">
      <c r="B2058" s="244"/>
      <c r="C2058" s="318"/>
      <c r="D2058" s="322"/>
      <c r="E2058" s="324" t="s">
        <v>312</v>
      </c>
      <c r="F2058" s="929" t="str">
        <f>Translations!$B$353</f>
        <v>Viktad emissionsfaktor</v>
      </c>
      <c r="G2058" s="929"/>
      <c r="H2058" s="930"/>
      <c r="I2058" s="871"/>
      <c r="J2058" s="872"/>
      <c r="K2058" s="873"/>
      <c r="L2058" s="874"/>
      <c r="M2058" s="873"/>
      <c r="N2058" s="890"/>
    </row>
    <row r="2059" spans="2:23" ht="5.0999999999999996" customHeight="1" x14ac:dyDescent="0.25">
      <c r="B2059" s="244"/>
      <c r="C2059" s="318"/>
      <c r="D2059" s="322"/>
      <c r="E2059" s="319"/>
      <c r="F2059" s="319"/>
      <c r="G2059" s="319"/>
      <c r="H2059" s="319"/>
      <c r="I2059" s="319"/>
      <c r="J2059" s="319"/>
      <c r="K2059" s="319"/>
      <c r="L2059" s="319"/>
      <c r="M2059" s="319"/>
      <c r="N2059" s="320"/>
    </row>
    <row r="2060" spans="2:23" ht="12.75" customHeight="1" x14ac:dyDescent="0.25">
      <c r="B2060" s="244"/>
      <c r="C2060" s="318"/>
      <c r="D2060" s="322"/>
      <c r="E2060" s="324" t="s">
        <v>313</v>
      </c>
      <c r="F2060" s="923" t="str">
        <f>Translations!$B$257</f>
        <v>Beskrivning av den metod som används</v>
      </c>
      <c r="G2060" s="923"/>
      <c r="H2060" s="923"/>
      <c r="I2060" s="923"/>
      <c r="J2060" s="923"/>
      <c r="K2060" s="923"/>
      <c r="L2060" s="923"/>
      <c r="M2060" s="923"/>
      <c r="N2060" s="924"/>
    </row>
    <row r="2061" spans="2:23" ht="5.0999999999999996" customHeight="1" x14ac:dyDescent="0.25">
      <c r="B2061" s="244"/>
      <c r="C2061" s="318"/>
      <c r="D2061" s="319"/>
      <c r="E2061" s="323"/>
      <c r="F2061" s="333"/>
      <c r="G2061" s="334"/>
      <c r="H2061" s="334"/>
      <c r="I2061" s="334"/>
      <c r="J2061" s="334"/>
      <c r="K2061" s="334"/>
      <c r="L2061" s="334"/>
      <c r="M2061" s="334"/>
      <c r="N2061" s="335"/>
    </row>
    <row r="2062" spans="2:23" ht="12.75" customHeight="1" x14ac:dyDescent="0.25">
      <c r="B2062" s="244"/>
      <c r="C2062" s="318"/>
      <c r="D2062" s="322"/>
      <c r="E2062" s="324"/>
      <c r="F2062" s="932" t="str">
        <f>IF(I1948&lt;&gt;"",HYPERLINK("#" &amp; Q2062,EUConst_MsgDescription),"")</f>
        <v/>
      </c>
      <c r="G2062" s="906"/>
      <c r="H2062" s="906"/>
      <c r="I2062" s="906"/>
      <c r="J2062" s="906"/>
      <c r="K2062" s="906"/>
      <c r="L2062" s="906"/>
      <c r="M2062" s="906"/>
      <c r="N2062" s="907"/>
      <c r="P2062" s="22" t="s">
        <v>175</v>
      </c>
      <c r="Q2062" s="371" t="str">
        <f>"#"&amp;ADDRESS(ROW($C$10),COLUMN($C$10))</f>
        <v>#$C$10</v>
      </c>
    </row>
    <row r="2063" spans="2:23" ht="5.0999999999999996" customHeight="1" x14ac:dyDescent="0.25">
      <c r="B2063" s="244"/>
      <c r="C2063" s="318"/>
      <c r="D2063" s="322"/>
      <c r="E2063" s="325"/>
      <c r="F2063" s="933"/>
      <c r="G2063" s="933"/>
      <c r="H2063" s="933"/>
      <c r="I2063" s="933"/>
      <c r="J2063" s="933"/>
      <c r="K2063" s="933"/>
      <c r="L2063" s="933"/>
      <c r="M2063" s="933"/>
      <c r="N2063" s="934"/>
    </row>
    <row r="2064" spans="2:23" ht="50.1" customHeight="1" x14ac:dyDescent="0.25">
      <c r="B2064" s="244"/>
      <c r="C2064" s="318"/>
      <c r="D2064" s="325"/>
      <c r="E2064" s="325"/>
      <c r="F2064" s="891"/>
      <c r="G2064" s="892"/>
      <c r="H2064" s="892"/>
      <c r="I2064" s="892"/>
      <c r="J2064" s="892"/>
      <c r="K2064" s="892"/>
      <c r="L2064" s="892"/>
      <c r="M2064" s="892"/>
      <c r="N2064" s="893"/>
    </row>
    <row r="2065" spans="2:23" ht="5.0999999999999996" customHeight="1" thickBot="1" x14ac:dyDescent="0.3">
      <c r="B2065" s="244"/>
      <c r="C2065" s="318"/>
      <c r="D2065" s="322"/>
      <c r="E2065" s="319"/>
      <c r="F2065" s="319"/>
      <c r="G2065" s="319"/>
      <c r="H2065" s="319"/>
      <c r="I2065" s="319"/>
      <c r="J2065" s="319"/>
      <c r="K2065" s="319"/>
      <c r="L2065" s="319"/>
      <c r="M2065" s="319"/>
      <c r="N2065" s="320"/>
    </row>
    <row r="2066" spans="2:23" ht="12.75" customHeight="1" x14ac:dyDescent="0.25">
      <c r="B2066" s="244"/>
      <c r="C2066" s="318"/>
      <c r="D2066" s="322"/>
      <c r="E2066" s="324"/>
      <c r="F2066" s="935" t="str">
        <f>Translations!$B$210</f>
        <v>Hänvisning till externa filer, i förekommande fall</v>
      </c>
      <c r="G2066" s="935"/>
      <c r="H2066" s="935"/>
      <c r="I2066" s="935"/>
      <c r="J2066" s="935"/>
      <c r="K2066" s="845"/>
      <c r="L2066" s="845"/>
      <c r="M2066" s="845"/>
      <c r="N2066" s="845"/>
      <c r="W2066" s="266" t="s">
        <v>168</v>
      </c>
    </row>
    <row r="2067" spans="2:23" ht="5.0999999999999996" customHeight="1" x14ac:dyDescent="0.25">
      <c r="B2067" s="244"/>
      <c r="C2067" s="318"/>
      <c r="D2067" s="322"/>
      <c r="E2067" s="319"/>
      <c r="F2067" s="319"/>
      <c r="G2067" s="319"/>
      <c r="H2067" s="319"/>
      <c r="I2067" s="319"/>
      <c r="J2067" s="319"/>
      <c r="K2067" s="319"/>
      <c r="L2067" s="319"/>
      <c r="M2067" s="319"/>
      <c r="N2067" s="320"/>
      <c r="W2067" s="253"/>
    </row>
    <row r="2068" spans="2:23" ht="12.75" customHeight="1" x14ac:dyDescent="0.25">
      <c r="B2068" s="244"/>
      <c r="C2068" s="318"/>
      <c r="D2068" s="322" t="s">
        <v>32</v>
      </c>
      <c r="E2068" s="951" t="str">
        <f>Translations!$B$258</f>
        <v>Har den hierarkiska ordningen följts?</v>
      </c>
      <c r="F2068" s="951"/>
      <c r="G2068" s="951"/>
      <c r="H2068" s="952"/>
      <c r="I2068" s="260"/>
      <c r="J2068" s="330" t="str">
        <f>Translations!$B$259</f>
        <v>Om inte, varför?</v>
      </c>
      <c r="K2068" s="871"/>
      <c r="L2068" s="872"/>
      <c r="M2068" s="872"/>
      <c r="N2068" s="886"/>
      <c r="W2068" s="258" t="b">
        <f>AND(I2068&lt;&gt;"",I2068=TRUE)</f>
        <v>0</v>
      </c>
    </row>
    <row r="2069" spans="2:23" ht="5.0999999999999996" customHeight="1" x14ac:dyDescent="0.25">
      <c r="B2069" s="244"/>
      <c r="C2069" s="318"/>
      <c r="D2069" s="319"/>
      <c r="E2069" s="552"/>
      <c r="F2069" s="552"/>
      <c r="G2069" s="552"/>
      <c r="H2069" s="552"/>
      <c r="I2069" s="552"/>
      <c r="J2069" s="552"/>
      <c r="K2069" s="552"/>
      <c r="L2069" s="552"/>
      <c r="M2069" s="552"/>
      <c r="N2069" s="553"/>
      <c r="V2069" s="254"/>
      <c r="W2069" s="253"/>
    </row>
    <row r="2070" spans="2:23" ht="12.75" customHeight="1" x14ac:dyDescent="0.25">
      <c r="B2070" s="244"/>
      <c r="C2070" s="318"/>
      <c r="D2070" s="331"/>
      <c r="E2070" s="331"/>
      <c r="F2070" s="923" t="str">
        <f>Translations!$B$264</f>
        <v>Ytterligare uppgifter om eventuella avvikelser från hierarkin</v>
      </c>
      <c r="G2070" s="923"/>
      <c r="H2070" s="923"/>
      <c r="I2070" s="923"/>
      <c r="J2070" s="923"/>
      <c r="K2070" s="923"/>
      <c r="L2070" s="923"/>
      <c r="M2070" s="923"/>
      <c r="N2070" s="924"/>
      <c r="V2070" s="254"/>
      <c r="W2070" s="253"/>
    </row>
    <row r="2071" spans="2:23" ht="25.5" customHeight="1" thickBot="1" x14ac:dyDescent="0.3">
      <c r="B2071" s="244"/>
      <c r="C2071" s="318"/>
      <c r="D2071" s="331"/>
      <c r="E2071" s="331"/>
      <c r="F2071" s="891"/>
      <c r="G2071" s="892"/>
      <c r="H2071" s="892"/>
      <c r="I2071" s="892"/>
      <c r="J2071" s="892"/>
      <c r="K2071" s="892"/>
      <c r="L2071" s="892"/>
      <c r="M2071" s="892"/>
      <c r="N2071" s="893"/>
      <c r="V2071" s="254"/>
      <c r="W2071" s="268" t="b">
        <f>W2068</f>
        <v>0</v>
      </c>
    </row>
    <row r="2072" spans="2:23" ht="5.0999999999999996" customHeight="1" x14ac:dyDescent="0.25">
      <c r="B2072" s="244"/>
      <c r="C2072" s="318"/>
      <c r="D2072" s="322"/>
      <c r="E2072" s="319"/>
      <c r="F2072" s="319"/>
      <c r="G2072" s="319"/>
      <c r="H2072" s="319"/>
      <c r="I2072" s="319"/>
      <c r="J2072" s="319"/>
      <c r="K2072" s="319"/>
      <c r="L2072" s="319"/>
      <c r="M2072" s="319"/>
      <c r="N2072" s="320"/>
      <c r="W2072" s="254"/>
    </row>
    <row r="2073" spans="2:23" ht="5.0999999999999996" customHeight="1" x14ac:dyDescent="0.25">
      <c r="B2073" s="244"/>
      <c r="C2073" s="315"/>
      <c r="D2073" s="328"/>
      <c r="E2073" s="316"/>
      <c r="F2073" s="316"/>
      <c r="G2073" s="316"/>
      <c r="H2073" s="316"/>
      <c r="I2073" s="316"/>
      <c r="J2073" s="316"/>
      <c r="K2073" s="316"/>
      <c r="L2073" s="316"/>
      <c r="M2073" s="316"/>
      <c r="N2073" s="317"/>
    </row>
    <row r="2074" spans="2:23" ht="12.75" customHeight="1" x14ac:dyDescent="0.25">
      <c r="B2074" s="244"/>
      <c r="C2074" s="318"/>
      <c r="D2074" s="321" t="s">
        <v>330</v>
      </c>
      <c r="E2074" s="962" t="str">
        <f>Translations!$B$354</f>
        <v>Import till och export från delanläggningen av mätbar värme</v>
      </c>
      <c r="F2074" s="962"/>
      <c r="G2074" s="962"/>
      <c r="H2074" s="962"/>
      <c r="I2074" s="962"/>
      <c r="J2074" s="962"/>
      <c r="K2074" s="962"/>
      <c r="L2074" s="962"/>
      <c r="M2074" s="962"/>
      <c r="N2074" s="963"/>
      <c r="S2074" s="254"/>
      <c r="T2074" s="254"/>
    </row>
    <row r="2075" spans="2:23" ht="12.75" customHeight="1" x14ac:dyDescent="0.25">
      <c r="B2075" s="244"/>
      <c r="C2075" s="318"/>
      <c r="D2075" s="322" t="s">
        <v>31</v>
      </c>
      <c r="E2075" s="925" t="str">
        <f>Translations!$B$357</f>
        <v>Är mätbara värmeflöden relevanta för delanläggningen?</v>
      </c>
      <c r="F2075" s="925"/>
      <c r="G2075" s="925"/>
      <c r="H2075" s="925"/>
      <c r="I2075" s="925"/>
      <c r="J2075" s="925"/>
      <c r="K2075" s="925"/>
      <c r="L2075" s="925"/>
      <c r="M2075" s="931"/>
      <c r="N2075" s="931"/>
    </row>
    <row r="2076" spans="2:23" ht="12.75" customHeight="1" x14ac:dyDescent="0.25">
      <c r="B2076" s="244"/>
      <c r="C2076" s="318"/>
      <c r="D2076" s="322"/>
      <c r="E2076" s="319"/>
      <c r="F2076" s="319"/>
      <c r="G2076" s="319"/>
      <c r="H2076" s="319"/>
      <c r="I2076" s="319"/>
      <c r="J2076" s="866" t="str">
        <f>IF(I1948="","",IF(AND(M2075&lt;&gt;"",M2075=FALSE),HYPERLINK(Q2076,EUconst_MsgGoOn),""))</f>
        <v/>
      </c>
      <c r="K2076" s="867"/>
      <c r="L2076" s="867"/>
      <c r="M2076" s="867"/>
      <c r="N2076" s="868"/>
      <c r="P2076" s="22" t="s">
        <v>175</v>
      </c>
      <c r="Q2076" s="371" t="str">
        <f>"#"&amp;ADDRESS(ROW(D2116),COLUMN(D2116))</f>
        <v>#$D$2116</v>
      </c>
    </row>
    <row r="2077" spans="2:23" ht="5.0999999999999996" customHeight="1" x14ac:dyDescent="0.25">
      <c r="B2077" s="244"/>
      <c r="C2077" s="318"/>
      <c r="D2077" s="322"/>
      <c r="E2077" s="322"/>
      <c r="F2077" s="322"/>
      <c r="G2077" s="322"/>
      <c r="H2077" s="322"/>
      <c r="I2077" s="322"/>
      <c r="J2077" s="322"/>
      <c r="K2077" s="322"/>
      <c r="L2077" s="322"/>
      <c r="M2077" s="322"/>
      <c r="N2077" s="329"/>
      <c r="P2077" s="22"/>
    </row>
    <row r="2078" spans="2:23" ht="12.75" customHeight="1" x14ac:dyDescent="0.25">
      <c r="B2078" s="244"/>
      <c r="C2078" s="318"/>
      <c r="D2078" s="322" t="s">
        <v>32</v>
      </c>
      <c r="E2078" s="925" t="str">
        <f>Translations!$B$249</f>
        <v>Information om tillämpad metod</v>
      </c>
      <c r="F2078" s="925"/>
      <c r="G2078" s="925"/>
      <c r="H2078" s="925"/>
      <c r="I2078" s="925"/>
      <c r="J2078" s="925"/>
      <c r="K2078" s="925"/>
      <c r="L2078" s="925"/>
      <c r="M2078" s="925"/>
      <c r="N2078" s="926"/>
    </row>
    <row r="2079" spans="2:23" ht="25.5" customHeight="1" thickBot="1" x14ac:dyDescent="0.3">
      <c r="B2079" s="244"/>
      <c r="C2079" s="318"/>
      <c r="D2079" s="319"/>
      <c r="E2079" s="319"/>
      <c r="F2079" s="319"/>
      <c r="G2079" s="319"/>
      <c r="H2079" s="319"/>
      <c r="I2079" s="927" t="str">
        <f>Translations!$B$254</f>
        <v>Datakälla</v>
      </c>
      <c r="J2079" s="927"/>
      <c r="K2079" s="927" t="str">
        <f>Translations!$B$255</f>
        <v>Andra datakällor 
(i förekommande fall)</v>
      </c>
      <c r="L2079" s="927"/>
      <c r="M2079" s="927" t="str">
        <f>Translations!$B$255</f>
        <v>Andra datakällor 
(i förekommande fall)</v>
      </c>
      <c r="N2079" s="927"/>
      <c r="W2079" s="245" t="s">
        <v>168</v>
      </c>
    </row>
    <row r="2080" spans="2:23" ht="12.75" customHeight="1" x14ac:dyDescent="0.25">
      <c r="B2080" s="244"/>
      <c r="C2080" s="318"/>
      <c r="D2080" s="322"/>
      <c r="E2080" s="324" t="s">
        <v>310</v>
      </c>
      <c r="F2080" s="912" t="str">
        <f>Translations!$B$359</f>
        <v>Importerad mätbar värme</v>
      </c>
      <c r="G2080" s="912"/>
      <c r="H2080" s="913"/>
      <c r="I2080" s="903"/>
      <c r="J2080" s="904"/>
      <c r="K2080" s="898"/>
      <c r="L2080" s="902"/>
      <c r="M2080" s="898"/>
      <c r="N2080" s="899"/>
      <c r="W2080" s="251" t="b">
        <f>AND(M2075&lt;&gt;"",M2075=FALSE)</f>
        <v>0</v>
      </c>
    </row>
    <row r="2081" spans="1:23" ht="12.75" customHeight="1" x14ac:dyDescent="0.25">
      <c r="B2081" s="244"/>
      <c r="C2081" s="318"/>
      <c r="D2081" s="322"/>
      <c r="E2081" s="324" t="s">
        <v>311</v>
      </c>
      <c r="F2081" s="914" t="str">
        <f>Translations!$B$360</f>
        <v>Mätbar värme från massa</v>
      </c>
      <c r="G2081" s="914"/>
      <c r="H2081" s="915"/>
      <c r="I2081" s="916"/>
      <c r="J2081" s="917"/>
      <c r="K2081" s="918"/>
      <c r="L2081" s="919"/>
      <c r="M2081" s="918"/>
      <c r="N2081" s="920"/>
      <c r="W2081" s="252" t="b">
        <f>W2080</f>
        <v>0</v>
      </c>
    </row>
    <row r="2082" spans="1:23" ht="12.75" customHeight="1" x14ac:dyDescent="0.25">
      <c r="B2082" s="244"/>
      <c r="C2082" s="318"/>
      <c r="D2082" s="322"/>
      <c r="E2082" s="324" t="s">
        <v>312</v>
      </c>
      <c r="F2082" s="914" t="str">
        <f>Translations!$B$361</f>
        <v>Mätbar värme från salpetersyra</v>
      </c>
      <c r="G2082" s="914"/>
      <c r="H2082" s="915"/>
      <c r="I2082" s="916"/>
      <c r="J2082" s="917"/>
      <c r="K2082" s="918"/>
      <c r="L2082" s="919"/>
      <c r="M2082" s="918"/>
      <c r="N2082" s="920"/>
      <c r="W2082" s="252" t="b">
        <f>W2081</f>
        <v>0</v>
      </c>
    </row>
    <row r="2083" spans="1:23" ht="12.75" customHeight="1" x14ac:dyDescent="0.25">
      <c r="B2083" s="244"/>
      <c r="C2083" s="318"/>
      <c r="D2083" s="322"/>
      <c r="E2083" s="324" t="s">
        <v>313</v>
      </c>
      <c r="F2083" s="921" t="str">
        <f>Translations!$B$362</f>
        <v>Exporterad mätbar värme</v>
      </c>
      <c r="G2083" s="921"/>
      <c r="H2083" s="922"/>
      <c r="I2083" s="879"/>
      <c r="J2083" s="880"/>
      <c r="K2083" s="881"/>
      <c r="L2083" s="882"/>
      <c r="M2083" s="881"/>
      <c r="N2083" s="883"/>
      <c r="W2083" s="252" t="b">
        <f>W2082</f>
        <v>0</v>
      </c>
    </row>
    <row r="2084" spans="1:23" ht="12.75" customHeight="1" x14ac:dyDescent="0.25">
      <c r="B2084" s="244"/>
      <c r="C2084" s="318"/>
      <c r="D2084" s="322"/>
      <c r="E2084" s="324" t="s">
        <v>314</v>
      </c>
      <c r="F2084" s="929" t="str">
        <f>Translations!$B$274</f>
        <v>Mätbara nettovärmeflöden</v>
      </c>
      <c r="G2084" s="929"/>
      <c r="H2084" s="930"/>
      <c r="I2084" s="871"/>
      <c r="J2084" s="872"/>
      <c r="K2084" s="873"/>
      <c r="L2084" s="874"/>
      <c r="M2084" s="873"/>
      <c r="N2084" s="890"/>
      <c r="W2084" s="252" t="b">
        <f>W2083</f>
        <v>0</v>
      </c>
    </row>
    <row r="2085" spans="1:23" ht="5.0999999999999996" customHeight="1" x14ac:dyDescent="0.25">
      <c r="B2085" s="244"/>
      <c r="C2085" s="318"/>
      <c r="D2085" s="322"/>
      <c r="E2085" s="319"/>
      <c r="F2085" s="319"/>
      <c r="G2085" s="319"/>
      <c r="H2085" s="319"/>
      <c r="I2085" s="319"/>
      <c r="J2085" s="319"/>
      <c r="K2085" s="319"/>
      <c r="L2085" s="319"/>
      <c r="M2085" s="319"/>
      <c r="N2085" s="320"/>
      <c r="W2085" s="253"/>
    </row>
    <row r="2086" spans="1:23" ht="12.75" customHeight="1" x14ac:dyDescent="0.25">
      <c r="B2086" s="244"/>
      <c r="C2086" s="318"/>
      <c r="D2086" s="322"/>
      <c r="E2086" s="324" t="s">
        <v>314</v>
      </c>
      <c r="F2086" s="923" t="str">
        <f>Translations!$B$257</f>
        <v>Beskrivning av den metod som används</v>
      </c>
      <c r="G2086" s="923"/>
      <c r="H2086" s="923"/>
      <c r="I2086" s="923"/>
      <c r="J2086" s="923"/>
      <c r="K2086" s="923"/>
      <c r="L2086" s="923"/>
      <c r="M2086" s="923"/>
      <c r="N2086" s="924"/>
      <c r="W2086" s="253"/>
    </row>
    <row r="2087" spans="1:23" ht="5.0999999999999996" customHeight="1" x14ac:dyDescent="0.25">
      <c r="B2087" s="244"/>
      <c r="C2087" s="318"/>
      <c r="D2087" s="319"/>
      <c r="E2087" s="323"/>
      <c r="F2087" s="213"/>
      <c r="G2087" s="556"/>
      <c r="H2087" s="556"/>
      <c r="I2087" s="556"/>
      <c r="J2087" s="556"/>
      <c r="K2087" s="556"/>
      <c r="L2087" s="556"/>
      <c r="M2087" s="556"/>
      <c r="N2087" s="557"/>
      <c r="W2087" s="253"/>
    </row>
    <row r="2088" spans="1:23" ht="12.75" customHeight="1" x14ac:dyDescent="0.25">
      <c r="B2088" s="244"/>
      <c r="C2088" s="318"/>
      <c r="D2088" s="322"/>
      <c r="E2088" s="324"/>
      <c r="F2088" s="932" t="str">
        <f>IF(I1948&lt;&gt;"",HYPERLINK("#" &amp; Q2088,EUConst_MsgDescription),"")</f>
        <v/>
      </c>
      <c r="G2088" s="906"/>
      <c r="H2088" s="906"/>
      <c r="I2088" s="906"/>
      <c r="J2088" s="906"/>
      <c r="K2088" s="906"/>
      <c r="L2088" s="906"/>
      <c r="M2088" s="906"/>
      <c r="N2088" s="907"/>
      <c r="P2088" s="22" t="s">
        <v>175</v>
      </c>
      <c r="Q2088" s="371" t="str">
        <f>"#"&amp;ADDRESS(ROW($C$10),COLUMN($C$10))</f>
        <v>#$C$10</v>
      </c>
      <c r="W2088" s="253"/>
    </row>
    <row r="2089" spans="1:23" ht="5.0999999999999996" customHeight="1" x14ac:dyDescent="0.25">
      <c r="C2089" s="318"/>
      <c r="D2089" s="322"/>
      <c r="E2089" s="325"/>
      <c r="F2089" s="933"/>
      <c r="G2089" s="933"/>
      <c r="H2089" s="933"/>
      <c r="I2089" s="933"/>
      <c r="J2089" s="933"/>
      <c r="K2089" s="933"/>
      <c r="L2089" s="933"/>
      <c r="M2089" s="933"/>
      <c r="N2089" s="934"/>
      <c r="W2089" s="253"/>
    </row>
    <row r="2090" spans="1:23" s="249" customFormat="1" ht="50.1" customHeight="1" x14ac:dyDescent="0.25">
      <c r="A2090" s="254"/>
      <c r="B2090" s="12"/>
      <c r="C2090" s="318"/>
      <c r="D2090" s="325"/>
      <c r="E2090" s="325"/>
      <c r="F2090" s="891"/>
      <c r="G2090" s="892"/>
      <c r="H2090" s="892"/>
      <c r="I2090" s="892"/>
      <c r="J2090" s="892"/>
      <c r="K2090" s="892"/>
      <c r="L2090" s="892"/>
      <c r="M2090" s="892"/>
      <c r="N2090" s="893"/>
      <c r="O2090" s="36"/>
      <c r="P2090" s="254"/>
      <c r="Q2090" s="254"/>
      <c r="R2090" s="254"/>
      <c r="S2090" s="245"/>
      <c r="T2090" s="245"/>
      <c r="U2090" s="254"/>
      <c r="V2090" s="254"/>
      <c r="W2090" s="255" t="b">
        <f>W2084</f>
        <v>0</v>
      </c>
    </row>
    <row r="2091" spans="1:23" ht="5.0999999999999996" customHeight="1" x14ac:dyDescent="0.25">
      <c r="C2091" s="318"/>
      <c r="D2091" s="322"/>
      <c r="E2091" s="319"/>
      <c r="F2091" s="319"/>
      <c r="G2091" s="319"/>
      <c r="H2091" s="319"/>
      <c r="I2091" s="319"/>
      <c r="J2091" s="319"/>
      <c r="K2091" s="319"/>
      <c r="L2091" s="319"/>
      <c r="M2091" s="319"/>
      <c r="N2091" s="320"/>
      <c r="W2091" s="253"/>
    </row>
    <row r="2092" spans="1:23" ht="12.75" customHeight="1" x14ac:dyDescent="0.25">
      <c r="C2092" s="318"/>
      <c r="D2092" s="322"/>
      <c r="E2092" s="324"/>
      <c r="F2092" s="935" t="str">
        <f>Translations!$B$210</f>
        <v>Hänvisning till externa filer, i förekommande fall</v>
      </c>
      <c r="G2092" s="935"/>
      <c r="H2092" s="935"/>
      <c r="I2092" s="935"/>
      <c r="J2092" s="935"/>
      <c r="K2092" s="845"/>
      <c r="L2092" s="845"/>
      <c r="M2092" s="845"/>
      <c r="N2092" s="845"/>
      <c r="W2092" s="255" t="b">
        <f>W2090</f>
        <v>0</v>
      </c>
    </row>
    <row r="2093" spans="1:23" ht="5.0999999999999996" customHeight="1" x14ac:dyDescent="0.25">
      <c r="C2093" s="318"/>
      <c r="D2093" s="322"/>
      <c r="E2093" s="319"/>
      <c r="F2093" s="319"/>
      <c r="G2093" s="319"/>
      <c r="H2093" s="319"/>
      <c r="I2093" s="319"/>
      <c r="J2093" s="319"/>
      <c r="K2093" s="319"/>
      <c r="L2093" s="319"/>
      <c r="M2093" s="319"/>
      <c r="N2093" s="320"/>
      <c r="V2093" s="254"/>
      <c r="W2093" s="253"/>
    </row>
    <row r="2094" spans="1:23" ht="12.75" customHeight="1" x14ac:dyDescent="0.25">
      <c r="C2094" s="318"/>
      <c r="D2094" s="322" t="s">
        <v>33</v>
      </c>
      <c r="E2094" s="951" t="str">
        <f>Translations!$B$258</f>
        <v>Har den hierarkiska ordningen följts?</v>
      </c>
      <c r="F2094" s="951"/>
      <c r="G2094" s="951"/>
      <c r="H2094" s="952"/>
      <c r="I2094" s="260"/>
      <c r="J2094" s="330" t="str">
        <f>Translations!$B$259</f>
        <v>Om inte, varför?</v>
      </c>
      <c r="K2094" s="871"/>
      <c r="L2094" s="872"/>
      <c r="M2094" s="872"/>
      <c r="N2094" s="886"/>
      <c r="V2094" s="257" t="b">
        <f>W2092</f>
        <v>0</v>
      </c>
      <c r="W2094" s="258" t="b">
        <f>OR(W2090,AND(I2094&lt;&gt;"",I2094=TRUE))</f>
        <v>0</v>
      </c>
    </row>
    <row r="2095" spans="1:23" ht="5.0999999999999996" customHeight="1" x14ac:dyDescent="0.25">
      <c r="C2095" s="318"/>
      <c r="D2095" s="319"/>
      <c r="E2095" s="552"/>
      <c r="F2095" s="552"/>
      <c r="G2095" s="552"/>
      <c r="H2095" s="552"/>
      <c r="I2095" s="552"/>
      <c r="J2095" s="552"/>
      <c r="K2095" s="552"/>
      <c r="L2095" s="552"/>
      <c r="M2095" s="552"/>
      <c r="N2095" s="553"/>
      <c r="V2095" s="254"/>
      <c r="W2095" s="253"/>
    </row>
    <row r="2096" spans="1:23" ht="12.75" customHeight="1" x14ac:dyDescent="0.25">
      <c r="C2096" s="318"/>
      <c r="D2096" s="331"/>
      <c r="E2096" s="331"/>
      <c r="F2096" s="923" t="str">
        <f>Translations!$B$264</f>
        <v>Ytterligare uppgifter om eventuella avvikelser från hierarkin</v>
      </c>
      <c r="G2096" s="923"/>
      <c r="H2096" s="923"/>
      <c r="I2096" s="923"/>
      <c r="J2096" s="923"/>
      <c r="K2096" s="923"/>
      <c r="L2096" s="923"/>
      <c r="M2096" s="923"/>
      <c r="N2096" s="924"/>
      <c r="V2096" s="254"/>
      <c r="W2096" s="253"/>
    </row>
    <row r="2097" spans="1:23" ht="25.5" customHeight="1" x14ac:dyDescent="0.25">
      <c r="C2097" s="318"/>
      <c r="D2097" s="331"/>
      <c r="E2097" s="331"/>
      <c r="F2097" s="891"/>
      <c r="G2097" s="892"/>
      <c r="H2097" s="892"/>
      <c r="I2097" s="892"/>
      <c r="J2097" s="892"/>
      <c r="K2097" s="892"/>
      <c r="L2097" s="892"/>
      <c r="M2097" s="892"/>
      <c r="N2097" s="893"/>
      <c r="V2097" s="254"/>
      <c r="W2097" s="255" t="b">
        <f>W2094</f>
        <v>0</v>
      </c>
    </row>
    <row r="2098" spans="1:23" ht="5.0999999999999996" customHeight="1" x14ac:dyDescent="0.25">
      <c r="C2098" s="318"/>
      <c r="D2098" s="319"/>
      <c r="E2098" s="552"/>
      <c r="F2098" s="552"/>
      <c r="G2098" s="552"/>
      <c r="H2098" s="552"/>
      <c r="I2098" s="552"/>
      <c r="J2098" s="552"/>
      <c r="K2098" s="552"/>
      <c r="L2098" s="552"/>
      <c r="M2098" s="552"/>
      <c r="N2098" s="553"/>
      <c r="V2098" s="254"/>
      <c r="W2098" s="253"/>
    </row>
    <row r="2099" spans="1:23" ht="12.75" customHeight="1" x14ac:dyDescent="0.25">
      <c r="C2099" s="318"/>
      <c r="D2099" s="322" t="s">
        <v>34</v>
      </c>
      <c r="E2099" s="925" t="str">
        <f>Translations!$B$363</f>
        <v>Beskrivning av den metod som används för att fastställa relevanta tillskrivningsbara utsläppsfaktorer enligt avsnitt 10.1.2 och 10.1.3 i bilaga VII till FAR.</v>
      </c>
      <c r="F2099" s="925"/>
      <c r="G2099" s="925"/>
      <c r="H2099" s="925"/>
      <c r="I2099" s="925"/>
      <c r="J2099" s="925"/>
      <c r="K2099" s="925"/>
      <c r="L2099" s="925"/>
      <c r="M2099" s="925"/>
      <c r="N2099" s="926"/>
      <c r="V2099" s="254"/>
      <c r="W2099" s="253"/>
    </row>
    <row r="2100" spans="1:23" ht="5.0999999999999996" customHeight="1" x14ac:dyDescent="0.25">
      <c r="C2100" s="318"/>
      <c r="D2100" s="319"/>
      <c r="E2100" s="323"/>
      <c r="F2100" s="213"/>
      <c r="G2100" s="556"/>
      <c r="H2100" s="556"/>
      <c r="I2100" s="556"/>
      <c r="J2100" s="556"/>
      <c r="K2100" s="556"/>
      <c r="L2100" s="556"/>
      <c r="M2100" s="556"/>
      <c r="N2100" s="557"/>
      <c r="W2100" s="253"/>
    </row>
    <row r="2101" spans="1:23" ht="12.75" customHeight="1" x14ac:dyDescent="0.25">
      <c r="C2101" s="318"/>
      <c r="D2101" s="322"/>
      <c r="E2101" s="324"/>
      <c r="F2101" s="932" t="str">
        <f>IF(I1948&lt;&gt;"",HYPERLINK("#" &amp; Q2101,EUConst_MsgDescription),"")</f>
        <v/>
      </c>
      <c r="G2101" s="906"/>
      <c r="H2101" s="906"/>
      <c r="I2101" s="906"/>
      <c r="J2101" s="906"/>
      <c r="K2101" s="906"/>
      <c r="L2101" s="906"/>
      <c r="M2101" s="906"/>
      <c r="N2101" s="907"/>
      <c r="P2101" s="22" t="s">
        <v>175</v>
      </c>
      <c r="Q2101" s="371" t="str">
        <f>"#"&amp;ADDRESS(ROW($C$10),COLUMN($C$10))</f>
        <v>#$C$10</v>
      </c>
      <c r="W2101" s="253"/>
    </row>
    <row r="2102" spans="1:23" ht="5.0999999999999996" customHeight="1" x14ac:dyDescent="0.25">
      <c r="C2102" s="318"/>
      <c r="D2102" s="322"/>
      <c r="E2102" s="325"/>
      <c r="F2102" s="933"/>
      <c r="G2102" s="933"/>
      <c r="H2102" s="933"/>
      <c r="I2102" s="933"/>
      <c r="J2102" s="933"/>
      <c r="K2102" s="933"/>
      <c r="L2102" s="933"/>
      <c r="M2102" s="933"/>
      <c r="N2102" s="934"/>
      <c r="W2102" s="253"/>
    </row>
    <row r="2103" spans="1:23" s="249" customFormat="1" ht="50.1" customHeight="1" x14ac:dyDescent="0.25">
      <c r="A2103" s="254"/>
      <c r="B2103" s="12"/>
      <c r="C2103" s="318"/>
      <c r="D2103" s="331"/>
      <c r="E2103" s="332"/>
      <c r="F2103" s="891"/>
      <c r="G2103" s="892"/>
      <c r="H2103" s="892"/>
      <c r="I2103" s="892"/>
      <c r="J2103" s="892"/>
      <c r="K2103" s="892"/>
      <c r="L2103" s="892"/>
      <c r="M2103" s="892"/>
      <c r="N2103" s="893"/>
      <c r="O2103" s="36"/>
      <c r="P2103" s="269"/>
      <c r="Q2103" s="245"/>
      <c r="R2103" s="254"/>
      <c r="S2103" s="245"/>
      <c r="T2103" s="245"/>
      <c r="U2103" s="254"/>
      <c r="V2103" s="254"/>
      <c r="W2103" s="255" t="b">
        <f>W2092</f>
        <v>0</v>
      </c>
    </row>
    <row r="2104" spans="1:23" ht="5.0999999999999996" customHeight="1" x14ac:dyDescent="0.25">
      <c r="C2104" s="318"/>
      <c r="D2104" s="322"/>
      <c r="E2104" s="319"/>
      <c r="F2104" s="319"/>
      <c r="G2104" s="319"/>
      <c r="H2104" s="319"/>
      <c r="I2104" s="319"/>
      <c r="J2104" s="319"/>
      <c r="K2104" s="319"/>
      <c r="L2104" s="319"/>
      <c r="M2104" s="319"/>
      <c r="N2104" s="320"/>
      <c r="W2104" s="253"/>
    </row>
    <row r="2105" spans="1:23" ht="12.75" customHeight="1" x14ac:dyDescent="0.25">
      <c r="C2105" s="318"/>
      <c r="D2105" s="322"/>
      <c r="E2105" s="324"/>
      <c r="F2105" s="935" t="str">
        <f>Translations!$B$210</f>
        <v>Hänvisning till externa filer, i förekommande fall</v>
      </c>
      <c r="G2105" s="935"/>
      <c r="H2105" s="935"/>
      <c r="I2105" s="935"/>
      <c r="J2105" s="935"/>
      <c r="K2105" s="845"/>
      <c r="L2105" s="845"/>
      <c r="M2105" s="845"/>
      <c r="N2105" s="845"/>
      <c r="W2105" s="255" t="b">
        <f>W2103</f>
        <v>0</v>
      </c>
    </row>
    <row r="2106" spans="1:23" ht="5.0999999999999996" customHeight="1" x14ac:dyDescent="0.25">
      <c r="C2106" s="318"/>
      <c r="D2106" s="319"/>
      <c r="E2106" s="552"/>
      <c r="F2106" s="552"/>
      <c r="G2106" s="552"/>
      <c r="H2106" s="552"/>
      <c r="I2106" s="552"/>
      <c r="J2106" s="552"/>
      <c r="K2106" s="552"/>
      <c r="L2106" s="552"/>
      <c r="M2106" s="552"/>
      <c r="N2106" s="553"/>
      <c r="R2106" s="254"/>
      <c r="V2106" s="254"/>
      <c r="W2106" s="253"/>
    </row>
    <row r="2107" spans="1:23" ht="12.75" customHeight="1" x14ac:dyDescent="0.25">
      <c r="C2107" s="318"/>
      <c r="D2107" s="322" t="s">
        <v>35</v>
      </c>
      <c r="E2107" s="925" t="str">
        <f>Translations!$B$366</f>
        <v>Är mätbara värmeflöden som importeras från delanläggningar som producerar massa relevanta?</v>
      </c>
      <c r="F2107" s="925"/>
      <c r="G2107" s="925"/>
      <c r="H2107" s="925"/>
      <c r="I2107" s="925"/>
      <c r="J2107" s="925"/>
      <c r="K2107" s="925"/>
      <c r="L2107" s="925"/>
      <c r="M2107" s="931"/>
      <c r="N2107" s="931"/>
      <c r="R2107" s="254"/>
      <c r="V2107" s="254"/>
      <c r="W2107" s="255" t="b">
        <f>W2105</f>
        <v>0</v>
      </c>
    </row>
    <row r="2108" spans="1:23" ht="5.0999999999999996" customHeight="1" x14ac:dyDescent="0.25">
      <c r="C2108" s="318"/>
      <c r="D2108" s="319"/>
      <c r="E2108" s="552"/>
      <c r="F2108" s="552"/>
      <c r="G2108" s="552"/>
      <c r="H2108" s="552"/>
      <c r="I2108" s="552"/>
      <c r="J2108" s="552"/>
      <c r="K2108" s="552"/>
      <c r="L2108" s="552"/>
      <c r="M2108" s="552"/>
      <c r="N2108" s="553"/>
      <c r="R2108" s="254"/>
      <c r="V2108" s="254"/>
      <c r="W2108" s="253"/>
    </row>
    <row r="2109" spans="1:23" ht="12.75" customHeight="1" x14ac:dyDescent="0.25">
      <c r="C2109" s="318"/>
      <c r="D2109" s="319"/>
      <c r="E2109" s="319"/>
      <c r="F2109" s="923" t="str">
        <f>Translations!$B$257</f>
        <v>Beskrivning av den metod som används</v>
      </c>
      <c r="G2109" s="923"/>
      <c r="H2109" s="923"/>
      <c r="I2109" s="923"/>
      <c r="J2109" s="923"/>
      <c r="K2109" s="923"/>
      <c r="L2109" s="923"/>
      <c r="M2109" s="923"/>
      <c r="N2109" s="924"/>
      <c r="R2109" s="254"/>
      <c r="V2109" s="254"/>
      <c r="W2109" s="253"/>
    </row>
    <row r="2110" spans="1:23" ht="5.0999999999999996" customHeight="1" x14ac:dyDescent="0.25">
      <c r="C2110" s="318"/>
      <c r="D2110" s="319"/>
      <c r="E2110" s="552"/>
      <c r="F2110" s="552"/>
      <c r="G2110" s="552"/>
      <c r="H2110" s="552"/>
      <c r="I2110" s="552"/>
      <c r="J2110" s="552"/>
      <c r="K2110" s="552"/>
      <c r="L2110" s="552"/>
      <c r="M2110" s="552"/>
      <c r="N2110" s="553"/>
      <c r="R2110" s="254"/>
      <c r="V2110" s="254"/>
      <c r="W2110" s="253"/>
    </row>
    <row r="2111" spans="1:23" ht="12.75" customHeight="1" x14ac:dyDescent="0.25">
      <c r="C2111" s="318"/>
      <c r="D2111" s="322"/>
      <c r="E2111" s="324"/>
      <c r="F2111" s="932" t="str">
        <f>IF(I1948&lt;&gt;"",HYPERLINK("#" &amp; Q2111,EUConst_MsgDescription),"")</f>
        <v/>
      </c>
      <c r="G2111" s="906"/>
      <c r="H2111" s="906"/>
      <c r="I2111" s="906"/>
      <c r="J2111" s="906"/>
      <c r="K2111" s="906"/>
      <c r="L2111" s="906"/>
      <c r="M2111" s="906"/>
      <c r="N2111" s="907"/>
      <c r="P2111" s="22" t="s">
        <v>175</v>
      </c>
      <c r="Q2111" s="371" t="str">
        <f>"#"&amp;ADDRESS(ROW($C$10),COLUMN($C$10))</f>
        <v>#$C$10</v>
      </c>
      <c r="W2111" s="253"/>
    </row>
    <row r="2112" spans="1:23" ht="5.0999999999999996" customHeight="1" x14ac:dyDescent="0.25">
      <c r="C2112" s="318"/>
      <c r="D2112" s="322"/>
      <c r="E2112" s="325"/>
      <c r="F2112" s="933"/>
      <c r="G2112" s="933"/>
      <c r="H2112" s="933"/>
      <c r="I2112" s="933"/>
      <c r="J2112" s="933"/>
      <c r="K2112" s="933"/>
      <c r="L2112" s="933"/>
      <c r="M2112" s="933"/>
      <c r="N2112" s="934"/>
      <c r="W2112" s="253"/>
    </row>
    <row r="2113" spans="2:23" ht="50.1" customHeight="1" thickBot="1" x14ac:dyDescent="0.3">
      <c r="C2113" s="318"/>
      <c r="D2113" s="319"/>
      <c r="E2113" s="319"/>
      <c r="F2113" s="891"/>
      <c r="G2113" s="892"/>
      <c r="H2113" s="892"/>
      <c r="I2113" s="892"/>
      <c r="J2113" s="892"/>
      <c r="K2113" s="892"/>
      <c r="L2113" s="892"/>
      <c r="M2113" s="892"/>
      <c r="N2113" s="893"/>
      <c r="R2113" s="254"/>
      <c r="V2113" s="254"/>
      <c r="W2113" s="270" t="b">
        <f>OR(W2107,AND(M2107&lt;&gt;"",M2107=FALSE))</f>
        <v>0</v>
      </c>
    </row>
    <row r="2114" spans="2:23" ht="5.0999999999999996" customHeight="1" x14ac:dyDescent="0.25">
      <c r="C2114" s="318"/>
      <c r="D2114" s="322"/>
      <c r="E2114" s="319"/>
      <c r="F2114" s="319"/>
      <c r="G2114" s="319"/>
      <c r="H2114" s="319"/>
      <c r="I2114" s="319"/>
      <c r="J2114" s="319"/>
      <c r="K2114" s="319"/>
      <c r="L2114" s="319"/>
      <c r="M2114" s="319"/>
      <c r="N2114" s="320"/>
    </row>
    <row r="2115" spans="2:23" ht="5.0999999999999996" customHeight="1" x14ac:dyDescent="0.25">
      <c r="B2115" s="244"/>
      <c r="C2115" s="315"/>
      <c r="D2115" s="328"/>
      <c r="E2115" s="316"/>
      <c r="F2115" s="316"/>
      <c r="G2115" s="316"/>
      <c r="H2115" s="316"/>
      <c r="I2115" s="316"/>
      <c r="J2115" s="316"/>
      <c r="K2115" s="316"/>
      <c r="L2115" s="316"/>
      <c r="M2115" s="316"/>
      <c r="N2115" s="317"/>
    </row>
    <row r="2116" spans="2:23" ht="12.75" customHeight="1" x14ac:dyDescent="0.25">
      <c r="B2116" s="244"/>
      <c r="C2116" s="318"/>
      <c r="D2116" s="321" t="s">
        <v>331</v>
      </c>
      <c r="E2116" s="962" t="str">
        <f>Translations!$B$367</f>
        <v>Delanläggningens restgasbalans</v>
      </c>
      <c r="F2116" s="962"/>
      <c r="G2116" s="962"/>
      <c r="H2116" s="962"/>
      <c r="I2116" s="962"/>
      <c r="J2116" s="962"/>
      <c r="K2116" s="962"/>
      <c r="L2116" s="962"/>
      <c r="M2116" s="962"/>
      <c r="N2116" s="963"/>
    </row>
    <row r="2117" spans="2:23" ht="12.75" customHeight="1" x14ac:dyDescent="0.25">
      <c r="B2117" s="244"/>
      <c r="C2117" s="318"/>
      <c r="D2117" s="322" t="s">
        <v>31</v>
      </c>
      <c r="E2117" s="925" t="str">
        <f>Translations!$B$370</f>
        <v>Är restgaser relevanta för delanläggningen?</v>
      </c>
      <c r="F2117" s="925"/>
      <c r="G2117" s="925"/>
      <c r="H2117" s="925"/>
      <c r="I2117" s="925"/>
      <c r="J2117" s="925"/>
      <c r="K2117" s="925"/>
      <c r="L2117" s="925"/>
      <c r="M2117" s="931"/>
      <c r="N2117" s="931"/>
    </row>
    <row r="2118" spans="2:23" ht="12.75" customHeight="1" x14ac:dyDescent="0.25">
      <c r="B2118" s="244"/>
      <c r="C2118" s="318"/>
      <c r="D2118" s="322"/>
      <c r="E2118" s="319"/>
      <c r="F2118" s="319"/>
      <c r="G2118" s="319"/>
      <c r="H2118" s="319"/>
      <c r="I2118" s="319"/>
      <c r="J2118" s="866" t="str">
        <f>IF(I1948="","",IF(AND(M2117&lt;&gt;"",M2117=FALSE),HYPERLINK(Q2118,EUconst_MsgGoOn),""))</f>
        <v/>
      </c>
      <c r="K2118" s="867"/>
      <c r="L2118" s="867"/>
      <c r="M2118" s="867"/>
      <c r="N2118" s="868"/>
      <c r="P2118" s="22" t="s">
        <v>175</v>
      </c>
      <c r="Q2118" s="371" t="str">
        <f>"#JUMP_F"&amp;P1948+1</f>
        <v>#JUMP_F2</v>
      </c>
    </row>
    <row r="2119" spans="2:23" ht="5.0999999999999996" customHeight="1" x14ac:dyDescent="0.25">
      <c r="B2119" s="244"/>
      <c r="C2119" s="318"/>
      <c r="D2119" s="322"/>
      <c r="E2119" s="319"/>
      <c r="F2119" s="319"/>
      <c r="G2119" s="319"/>
      <c r="H2119" s="319"/>
      <c r="I2119" s="319"/>
      <c r="J2119" s="319"/>
      <c r="K2119" s="319"/>
      <c r="L2119" s="319"/>
      <c r="M2119" s="319"/>
      <c r="N2119" s="320"/>
    </row>
    <row r="2120" spans="2:23" ht="12.75" customHeight="1" x14ac:dyDescent="0.25">
      <c r="B2120" s="244"/>
      <c r="C2120" s="318"/>
      <c r="D2120" s="322" t="s">
        <v>32</v>
      </c>
      <c r="E2120" s="925" t="str">
        <f>Translations!$B$249</f>
        <v>Information om tillämpad metod</v>
      </c>
      <c r="F2120" s="925"/>
      <c r="G2120" s="925"/>
      <c r="H2120" s="925"/>
      <c r="I2120" s="925"/>
      <c r="J2120" s="925"/>
      <c r="K2120" s="925"/>
      <c r="L2120" s="925"/>
      <c r="M2120" s="925"/>
      <c r="N2120" s="926"/>
    </row>
    <row r="2121" spans="2:23" ht="25.5" customHeight="1" thickBot="1" x14ac:dyDescent="0.3">
      <c r="B2121" s="244"/>
      <c r="C2121" s="318"/>
      <c r="D2121" s="319"/>
      <c r="E2121" s="319"/>
      <c r="F2121" s="336"/>
      <c r="G2121" s="319"/>
      <c r="H2121" s="319"/>
      <c r="I2121" s="927" t="str">
        <f>Translations!$B$254</f>
        <v>Datakälla</v>
      </c>
      <c r="J2121" s="927"/>
      <c r="K2121" s="927" t="str">
        <f>Translations!$B$255</f>
        <v>Andra datakällor 
(i förekommande fall)</v>
      </c>
      <c r="L2121" s="927"/>
      <c r="M2121" s="927" t="str">
        <f>Translations!$B$255</f>
        <v>Andra datakällor 
(i förekommande fall)</v>
      </c>
      <c r="N2121" s="927"/>
      <c r="W2121" s="245" t="s">
        <v>168</v>
      </c>
    </row>
    <row r="2122" spans="2:23" ht="12.75" customHeight="1" x14ac:dyDescent="0.25">
      <c r="B2122" s="244"/>
      <c r="C2122" s="318"/>
      <c r="D2122" s="322"/>
      <c r="E2122" s="324" t="s">
        <v>310</v>
      </c>
      <c r="F2122" s="912" t="str">
        <f>Translations!$B$374</f>
        <v>Producerade restgaser</v>
      </c>
      <c r="G2122" s="912"/>
      <c r="H2122" s="913"/>
      <c r="I2122" s="903"/>
      <c r="J2122" s="904"/>
      <c r="K2122" s="898"/>
      <c r="L2122" s="902"/>
      <c r="M2122" s="898"/>
      <c r="N2122" s="899"/>
      <c r="W2122" s="251" t="b">
        <f>AND(M2117&lt;&gt;"",M2117=FALSE)</f>
        <v>0</v>
      </c>
    </row>
    <row r="2123" spans="2:23" ht="12.75" customHeight="1" x14ac:dyDescent="0.25">
      <c r="B2123" s="244"/>
      <c r="C2123" s="318"/>
      <c r="D2123" s="322"/>
      <c r="E2123" s="324" t="s">
        <v>311</v>
      </c>
      <c r="F2123" s="914" t="str">
        <f>Translations!$B$256</f>
        <v>Energiinnehåll</v>
      </c>
      <c r="G2123" s="914"/>
      <c r="H2123" s="915"/>
      <c r="I2123" s="916"/>
      <c r="J2123" s="917"/>
      <c r="K2123" s="918"/>
      <c r="L2123" s="919"/>
      <c r="M2123" s="918"/>
      <c r="N2123" s="920"/>
      <c r="W2123" s="252" t="b">
        <f>W2122</f>
        <v>0</v>
      </c>
    </row>
    <row r="2124" spans="2:23" ht="12.75" customHeight="1" x14ac:dyDescent="0.25">
      <c r="B2124" s="244"/>
      <c r="C2124" s="318"/>
      <c r="D2124" s="322"/>
      <c r="E2124" s="324" t="s">
        <v>312</v>
      </c>
      <c r="F2124" s="921" t="str">
        <f>Translations!$B$375</f>
        <v>Emissionsfaktor</v>
      </c>
      <c r="G2124" s="921"/>
      <c r="H2124" s="922"/>
      <c r="I2124" s="879"/>
      <c r="J2124" s="880"/>
      <c r="K2124" s="881"/>
      <c r="L2124" s="882"/>
      <c r="M2124" s="881"/>
      <c r="N2124" s="883"/>
      <c r="W2124" s="252" t="b">
        <f>W2123</f>
        <v>0</v>
      </c>
    </row>
    <row r="2125" spans="2:23" ht="12.75" customHeight="1" x14ac:dyDescent="0.25">
      <c r="B2125" s="244"/>
      <c r="C2125" s="318"/>
      <c r="D2125" s="322"/>
      <c r="E2125" s="324" t="s">
        <v>313</v>
      </c>
      <c r="F2125" s="912" t="str">
        <f>Translations!$B$376</f>
        <v>Förbrukade restgaser</v>
      </c>
      <c r="G2125" s="912"/>
      <c r="H2125" s="913"/>
      <c r="I2125" s="903"/>
      <c r="J2125" s="904"/>
      <c r="K2125" s="898"/>
      <c r="L2125" s="902"/>
      <c r="M2125" s="898"/>
      <c r="N2125" s="899"/>
      <c r="W2125" s="252" t="b">
        <f t="shared" ref="W2125:W2136" si="9">W2124</f>
        <v>0</v>
      </c>
    </row>
    <row r="2126" spans="2:23" ht="12.75" customHeight="1" x14ac:dyDescent="0.25">
      <c r="B2126" s="244"/>
      <c r="C2126" s="318"/>
      <c r="D2126" s="322"/>
      <c r="E2126" s="324" t="s">
        <v>314</v>
      </c>
      <c r="F2126" s="914" t="str">
        <f>Translations!$B$256</f>
        <v>Energiinnehåll</v>
      </c>
      <c r="G2126" s="914"/>
      <c r="H2126" s="915"/>
      <c r="I2126" s="916"/>
      <c r="J2126" s="917"/>
      <c r="K2126" s="918"/>
      <c r="L2126" s="919"/>
      <c r="M2126" s="918"/>
      <c r="N2126" s="920"/>
      <c r="W2126" s="252" t="b">
        <f t="shared" si="9"/>
        <v>0</v>
      </c>
    </row>
    <row r="2127" spans="2:23" ht="12.75" customHeight="1" x14ac:dyDescent="0.25">
      <c r="B2127" s="244"/>
      <c r="C2127" s="318"/>
      <c r="D2127" s="322"/>
      <c r="E2127" s="324" t="s">
        <v>315</v>
      </c>
      <c r="F2127" s="921" t="str">
        <f>Translations!$B$375</f>
        <v>Emissionsfaktor</v>
      </c>
      <c r="G2127" s="921"/>
      <c r="H2127" s="922"/>
      <c r="I2127" s="879"/>
      <c r="J2127" s="880"/>
      <c r="K2127" s="881"/>
      <c r="L2127" s="882"/>
      <c r="M2127" s="881"/>
      <c r="N2127" s="883"/>
      <c r="W2127" s="252" t="b">
        <f t="shared" si="9"/>
        <v>0</v>
      </c>
    </row>
    <row r="2128" spans="2:23" ht="12.75" customHeight="1" x14ac:dyDescent="0.25">
      <c r="B2128" s="244"/>
      <c r="C2128" s="318"/>
      <c r="D2128" s="322"/>
      <c r="E2128" s="324" t="s">
        <v>316</v>
      </c>
      <c r="F2128" s="912" t="str">
        <f>Translations!$B$377</f>
        <v>Facklade restgaser (inte säkerhetsfackling)</v>
      </c>
      <c r="G2128" s="912"/>
      <c r="H2128" s="913"/>
      <c r="I2128" s="903"/>
      <c r="J2128" s="904"/>
      <c r="K2128" s="898"/>
      <c r="L2128" s="902"/>
      <c r="M2128" s="898"/>
      <c r="N2128" s="899"/>
      <c r="W2128" s="252" t="b">
        <f t="shared" si="9"/>
        <v>0</v>
      </c>
    </row>
    <row r="2129" spans="2:23" ht="12.75" customHeight="1" x14ac:dyDescent="0.25">
      <c r="B2129" s="244"/>
      <c r="C2129" s="318"/>
      <c r="D2129" s="322"/>
      <c r="E2129" s="324" t="s">
        <v>317</v>
      </c>
      <c r="F2129" s="914" t="str">
        <f>Translations!$B$256</f>
        <v>Energiinnehåll</v>
      </c>
      <c r="G2129" s="914"/>
      <c r="H2129" s="915"/>
      <c r="I2129" s="916"/>
      <c r="J2129" s="917"/>
      <c r="K2129" s="918"/>
      <c r="L2129" s="919"/>
      <c r="M2129" s="918"/>
      <c r="N2129" s="920"/>
      <c r="W2129" s="252" t="b">
        <f t="shared" si="9"/>
        <v>0</v>
      </c>
    </row>
    <row r="2130" spans="2:23" ht="12.75" customHeight="1" x14ac:dyDescent="0.25">
      <c r="B2130" s="244"/>
      <c r="C2130" s="318"/>
      <c r="D2130" s="322"/>
      <c r="E2130" s="324" t="s">
        <v>318</v>
      </c>
      <c r="F2130" s="921" t="str">
        <f>Translations!$B$375</f>
        <v>Emissionsfaktor</v>
      </c>
      <c r="G2130" s="921"/>
      <c r="H2130" s="922"/>
      <c r="I2130" s="879"/>
      <c r="J2130" s="880"/>
      <c r="K2130" s="881"/>
      <c r="L2130" s="882"/>
      <c r="M2130" s="881"/>
      <c r="N2130" s="883"/>
      <c r="W2130" s="252" t="b">
        <f t="shared" si="9"/>
        <v>0</v>
      </c>
    </row>
    <row r="2131" spans="2:23" ht="12.75" customHeight="1" x14ac:dyDescent="0.25">
      <c r="B2131" s="244"/>
      <c r="C2131" s="318"/>
      <c r="D2131" s="322"/>
      <c r="E2131" s="324" t="s">
        <v>319</v>
      </c>
      <c r="F2131" s="912" t="str">
        <f>Translations!$B$378</f>
        <v>Importerade restgaser</v>
      </c>
      <c r="G2131" s="912"/>
      <c r="H2131" s="913"/>
      <c r="I2131" s="903"/>
      <c r="J2131" s="904"/>
      <c r="K2131" s="898"/>
      <c r="L2131" s="902"/>
      <c r="M2131" s="898"/>
      <c r="N2131" s="899"/>
      <c r="W2131" s="252" t="b">
        <f t="shared" si="9"/>
        <v>0</v>
      </c>
    </row>
    <row r="2132" spans="2:23" ht="12.75" customHeight="1" x14ac:dyDescent="0.25">
      <c r="B2132" s="244"/>
      <c r="C2132" s="318"/>
      <c r="D2132" s="322"/>
      <c r="E2132" s="324" t="s">
        <v>320</v>
      </c>
      <c r="F2132" s="914" t="str">
        <f>Translations!$B$256</f>
        <v>Energiinnehåll</v>
      </c>
      <c r="G2132" s="914"/>
      <c r="H2132" s="915"/>
      <c r="I2132" s="916"/>
      <c r="J2132" s="917"/>
      <c r="K2132" s="918"/>
      <c r="L2132" s="919"/>
      <c r="M2132" s="918"/>
      <c r="N2132" s="920"/>
      <c r="W2132" s="252" t="b">
        <f t="shared" si="9"/>
        <v>0</v>
      </c>
    </row>
    <row r="2133" spans="2:23" ht="12.75" customHeight="1" x14ac:dyDescent="0.25">
      <c r="B2133" s="244"/>
      <c r="C2133" s="318"/>
      <c r="D2133" s="322"/>
      <c r="E2133" s="324" t="s">
        <v>321</v>
      </c>
      <c r="F2133" s="921" t="str">
        <f>Translations!$B$375</f>
        <v>Emissionsfaktor</v>
      </c>
      <c r="G2133" s="921"/>
      <c r="H2133" s="922"/>
      <c r="I2133" s="879"/>
      <c r="J2133" s="880"/>
      <c r="K2133" s="881"/>
      <c r="L2133" s="882"/>
      <c r="M2133" s="881"/>
      <c r="N2133" s="883"/>
      <c r="W2133" s="252" t="b">
        <f t="shared" si="9"/>
        <v>0</v>
      </c>
    </row>
    <row r="2134" spans="2:23" ht="12.75" customHeight="1" x14ac:dyDescent="0.25">
      <c r="B2134" s="244"/>
      <c r="C2134" s="318"/>
      <c r="D2134" s="322"/>
      <c r="E2134" s="324" t="s">
        <v>322</v>
      </c>
      <c r="F2134" s="912" t="str">
        <f>Translations!$B$379</f>
        <v>Exporterade restgaser</v>
      </c>
      <c r="G2134" s="912"/>
      <c r="H2134" s="913"/>
      <c r="I2134" s="903"/>
      <c r="J2134" s="904"/>
      <c r="K2134" s="898"/>
      <c r="L2134" s="902"/>
      <c r="M2134" s="898"/>
      <c r="N2134" s="899"/>
      <c r="W2134" s="252" t="b">
        <f t="shared" si="9"/>
        <v>0</v>
      </c>
    </row>
    <row r="2135" spans="2:23" ht="12.75" customHeight="1" x14ac:dyDescent="0.25">
      <c r="B2135" s="244"/>
      <c r="C2135" s="318"/>
      <c r="D2135" s="322"/>
      <c r="E2135" s="324" t="s">
        <v>323</v>
      </c>
      <c r="F2135" s="914" t="str">
        <f>Translations!$B$256</f>
        <v>Energiinnehåll</v>
      </c>
      <c r="G2135" s="914"/>
      <c r="H2135" s="915"/>
      <c r="I2135" s="916"/>
      <c r="J2135" s="917"/>
      <c r="K2135" s="918"/>
      <c r="L2135" s="919"/>
      <c r="M2135" s="918"/>
      <c r="N2135" s="920"/>
      <c r="W2135" s="252" t="b">
        <f t="shared" si="9"/>
        <v>0</v>
      </c>
    </row>
    <row r="2136" spans="2:23" ht="12.75" customHeight="1" x14ac:dyDescent="0.25">
      <c r="B2136" s="244"/>
      <c r="C2136" s="318"/>
      <c r="D2136" s="322"/>
      <c r="E2136" s="324" t="s">
        <v>324</v>
      </c>
      <c r="F2136" s="921" t="str">
        <f>Translations!$B$375</f>
        <v>Emissionsfaktor</v>
      </c>
      <c r="G2136" s="921"/>
      <c r="H2136" s="922"/>
      <c r="I2136" s="879"/>
      <c r="J2136" s="880"/>
      <c r="K2136" s="881"/>
      <c r="L2136" s="882"/>
      <c r="M2136" s="881"/>
      <c r="N2136" s="883"/>
      <c r="W2136" s="252" t="b">
        <f t="shared" si="9"/>
        <v>0</v>
      </c>
    </row>
    <row r="2137" spans="2:23" ht="5.0999999999999996" customHeight="1" x14ac:dyDescent="0.25">
      <c r="B2137" s="244"/>
      <c r="C2137" s="318"/>
      <c r="D2137" s="322"/>
      <c r="E2137" s="319"/>
      <c r="F2137" s="319"/>
      <c r="G2137" s="319"/>
      <c r="H2137" s="319"/>
      <c r="I2137" s="319"/>
      <c r="J2137" s="319"/>
      <c r="K2137" s="319"/>
      <c r="L2137" s="319"/>
      <c r="M2137" s="319"/>
      <c r="N2137" s="320"/>
      <c r="W2137" s="267"/>
    </row>
    <row r="2138" spans="2:23" ht="12.75" customHeight="1" x14ac:dyDescent="0.25">
      <c r="B2138" s="244"/>
      <c r="C2138" s="318"/>
      <c r="D2138" s="322"/>
      <c r="E2138" s="324" t="s">
        <v>325</v>
      </c>
      <c r="F2138" s="923" t="str">
        <f>Translations!$B$257</f>
        <v>Beskrivning av den metod som används</v>
      </c>
      <c r="G2138" s="923"/>
      <c r="H2138" s="923"/>
      <c r="I2138" s="923"/>
      <c r="J2138" s="923"/>
      <c r="K2138" s="923"/>
      <c r="L2138" s="923"/>
      <c r="M2138" s="923"/>
      <c r="N2138" s="924"/>
      <c r="W2138" s="253"/>
    </row>
    <row r="2139" spans="2:23" ht="5.0999999999999996" customHeight="1" x14ac:dyDescent="0.25">
      <c r="C2139" s="318"/>
      <c r="D2139" s="319"/>
      <c r="E2139" s="323"/>
      <c r="F2139" s="333"/>
      <c r="G2139" s="334"/>
      <c r="H2139" s="334"/>
      <c r="I2139" s="334"/>
      <c r="J2139" s="334"/>
      <c r="K2139" s="334"/>
      <c r="L2139" s="334"/>
      <c r="M2139" s="334"/>
      <c r="N2139" s="335"/>
      <c r="W2139" s="253"/>
    </row>
    <row r="2140" spans="2:23" ht="12.75" customHeight="1" x14ac:dyDescent="0.25">
      <c r="C2140" s="318"/>
      <c r="D2140" s="322"/>
      <c r="E2140" s="324"/>
      <c r="F2140" s="932" t="str">
        <f>IF(I1948&lt;&gt;"",HYPERLINK("#" &amp; Q2140,EUConst_MsgDescription),"")</f>
        <v/>
      </c>
      <c r="G2140" s="906"/>
      <c r="H2140" s="906"/>
      <c r="I2140" s="906"/>
      <c r="J2140" s="906"/>
      <c r="K2140" s="906"/>
      <c r="L2140" s="906"/>
      <c r="M2140" s="906"/>
      <c r="N2140" s="907"/>
      <c r="P2140" s="22" t="s">
        <v>175</v>
      </c>
      <c r="Q2140" s="371" t="str">
        <f>"#"&amp;ADDRESS(ROW($C$10),COLUMN($C$10))</f>
        <v>#$C$10</v>
      </c>
      <c r="W2140" s="253"/>
    </row>
    <row r="2141" spans="2:23" ht="5.0999999999999996" customHeight="1" x14ac:dyDescent="0.25">
      <c r="C2141" s="318"/>
      <c r="D2141" s="322"/>
      <c r="E2141" s="325"/>
      <c r="F2141" s="933"/>
      <c r="G2141" s="933"/>
      <c r="H2141" s="933"/>
      <c r="I2141" s="933"/>
      <c r="J2141" s="933"/>
      <c r="K2141" s="933"/>
      <c r="L2141" s="933"/>
      <c r="M2141" s="933"/>
      <c r="N2141" s="934"/>
      <c r="W2141" s="253"/>
    </row>
    <row r="2142" spans="2:23" ht="50.1" customHeight="1" x14ac:dyDescent="0.25">
      <c r="C2142" s="318"/>
      <c r="D2142" s="325"/>
      <c r="E2142" s="325"/>
      <c r="F2142" s="891"/>
      <c r="G2142" s="892"/>
      <c r="H2142" s="892"/>
      <c r="I2142" s="892"/>
      <c r="J2142" s="892"/>
      <c r="K2142" s="892"/>
      <c r="L2142" s="892"/>
      <c r="M2142" s="892"/>
      <c r="N2142" s="893"/>
      <c r="W2142" s="252" t="b">
        <f>W2124</f>
        <v>0</v>
      </c>
    </row>
    <row r="2143" spans="2:23" ht="5.0999999999999996" customHeight="1" x14ac:dyDescent="0.25">
      <c r="C2143" s="318"/>
      <c r="D2143" s="322"/>
      <c r="E2143" s="319"/>
      <c r="F2143" s="319"/>
      <c r="G2143" s="319"/>
      <c r="H2143" s="319"/>
      <c r="I2143" s="319"/>
      <c r="J2143" s="319"/>
      <c r="K2143" s="319"/>
      <c r="L2143" s="319"/>
      <c r="M2143" s="319"/>
      <c r="N2143" s="320"/>
      <c r="W2143" s="252"/>
    </row>
    <row r="2144" spans="2:23" ht="12.75" customHeight="1" x14ac:dyDescent="0.25">
      <c r="C2144" s="318"/>
      <c r="D2144" s="322"/>
      <c r="E2144" s="324"/>
      <c r="F2144" s="935" t="str">
        <f>Translations!$B$210</f>
        <v>Hänvisning till externa filer, i förekommande fall</v>
      </c>
      <c r="G2144" s="935"/>
      <c r="H2144" s="935"/>
      <c r="I2144" s="935"/>
      <c r="J2144" s="935"/>
      <c r="K2144" s="845"/>
      <c r="L2144" s="845"/>
      <c r="M2144" s="845"/>
      <c r="N2144" s="845"/>
      <c r="W2144" s="252" t="b">
        <f>W2142</f>
        <v>0</v>
      </c>
    </row>
    <row r="2145" spans="1:26" ht="5.0999999999999996" customHeight="1" x14ac:dyDescent="0.25">
      <c r="C2145" s="318"/>
      <c r="D2145" s="322"/>
      <c r="E2145" s="319"/>
      <c r="F2145" s="319"/>
      <c r="G2145" s="319"/>
      <c r="H2145" s="319"/>
      <c r="I2145" s="319"/>
      <c r="J2145" s="319"/>
      <c r="K2145" s="319"/>
      <c r="L2145" s="319"/>
      <c r="M2145" s="319"/>
      <c r="N2145" s="320"/>
      <c r="W2145" s="271"/>
    </row>
    <row r="2146" spans="1:26" ht="12.75" customHeight="1" x14ac:dyDescent="0.25">
      <c r="C2146" s="318"/>
      <c r="D2146" s="322" t="s">
        <v>33</v>
      </c>
      <c r="E2146" s="951" t="str">
        <f>Translations!$B$258</f>
        <v>Har den hierarkiska ordningen följts?</v>
      </c>
      <c r="F2146" s="951"/>
      <c r="G2146" s="951"/>
      <c r="H2146" s="952"/>
      <c r="I2146" s="260"/>
      <c r="J2146" s="330" t="str">
        <f>Translations!$B$259</f>
        <v>Om inte, varför?</v>
      </c>
      <c r="K2146" s="871"/>
      <c r="L2146" s="872"/>
      <c r="M2146" s="872"/>
      <c r="N2146" s="886"/>
      <c r="V2146" s="272" t="b">
        <f>W2144</f>
        <v>0</v>
      </c>
      <c r="W2146" s="258" t="b">
        <f>OR(W2142,AND(I2146&lt;&gt;"",I2146=TRUE))</f>
        <v>0</v>
      </c>
    </row>
    <row r="2147" spans="1:26" ht="5.0999999999999996" customHeight="1" x14ac:dyDescent="0.25">
      <c r="C2147" s="318"/>
      <c r="D2147" s="319"/>
      <c r="E2147" s="552"/>
      <c r="F2147" s="552"/>
      <c r="G2147" s="552"/>
      <c r="H2147" s="552"/>
      <c r="I2147" s="552"/>
      <c r="J2147" s="552"/>
      <c r="K2147" s="552"/>
      <c r="L2147" s="552"/>
      <c r="M2147" s="552"/>
      <c r="N2147" s="553"/>
      <c r="W2147" s="267"/>
    </row>
    <row r="2148" spans="1:26" ht="12.75" customHeight="1" x14ac:dyDescent="0.25">
      <c r="C2148" s="318"/>
      <c r="D2148" s="331"/>
      <c r="E2148" s="331"/>
      <c r="F2148" s="923" t="str">
        <f>Translations!$B$264</f>
        <v>Ytterligare uppgifter om eventuella avvikelser från hierarkin</v>
      </c>
      <c r="G2148" s="923"/>
      <c r="H2148" s="923"/>
      <c r="I2148" s="923"/>
      <c r="J2148" s="923"/>
      <c r="K2148" s="923"/>
      <c r="L2148" s="923"/>
      <c r="M2148" s="923"/>
      <c r="N2148" s="924"/>
      <c r="W2148" s="271"/>
    </row>
    <row r="2149" spans="1:26" ht="25.5" customHeight="1" thickBot="1" x14ac:dyDescent="0.3">
      <c r="C2149" s="318"/>
      <c r="D2149" s="331"/>
      <c r="E2149" s="331"/>
      <c r="F2149" s="891"/>
      <c r="G2149" s="892"/>
      <c r="H2149" s="892"/>
      <c r="I2149" s="892"/>
      <c r="J2149" s="892"/>
      <c r="K2149" s="892"/>
      <c r="L2149" s="892"/>
      <c r="M2149" s="892"/>
      <c r="N2149" s="893"/>
      <c r="W2149" s="273" t="b">
        <f>W2146</f>
        <v>0</v>
      </c>
    </row>
    <row r="2150" spans="1:26" s="20" customFormat="1" ht="13.2" x14ac:dyDescent="0.25">
      <c r="A2150" s="18"/>
      <c r="B2150" s="36"/>
      <c r="C2150" s="337"/>
      <c r="D2150" s="338"/>
      <c r="E2150" s="338"/>
      <c r="F2150" s="338"/>
      <c r="G2150" s="338"/>
      <c r="H2150" s="338"/>
      <c r="I2150" s="338"/>
      <c r="J2150" s="338"/>
      <c r="K2150" s="338"/>
      <c r="L2150" s="338"/>
      <c r="M2150" s="338"/>
      <c r="N2150" s="339"/>
      <c r="O2150" s="36"/>
      <c r="P2150" s="123" t="str">
        <f>IF(OR(P1948=1,AND(I1948&lt;&gt;"",COUNTIF(P$2153:$P3774,"PRINT")=0)),"PRINT","")</f>
        <v>PRINT</v>
      </c>
      <c r="Q2150" s="22" t="s">
        <v>256</v>
      </c>
      <c r="R2150" s="23"/>
      <c r="S2150" s="23"/>
      <c r="T2150" s="22"/>
      <c r="U2150" s="22"/>
      <c r="V2150" s="22"/>
      <c r="W2150" s="22"/>
    </row>
    <row r="2151" spans="1:26" s="20" customFormat="1" ht="14.4" thickBot="1" x14ac:dyDescent="0.3">
      <c r="A2151" s="18"/>
      <c r="B2151" s="36"/>
      <c r="C2151" s="36"/>
      <c r="D2151" s="36"/>
      <c r="E2151" s="36"/>
      <c r="F2151" s="36"/>
      <c r="G2151" s="36"/>
      <c r="H2151" s="36"/>
      <c r="I2151" s="36"/>
      <c r="J2151" s="36"/>
      <c r="K2151" s="36"/>
      <c r="L2151" s="36"/>
      <c r="M2151" s="36"/>
      <c r="N2151" s="36"/>
      <c r="O2151" s="36"/>
      <c r="P2151" s="22"/>
      <c r="Q2151" s="22"/>
      <c r="R2151" s="23"/>
      <c r="S2151" s="23"/>
      <c r="T2151" s="22"/>
      <c r="U2151" s="22"/>
      <c r="V2151" s="22"/>
      <c r="W2151" s="22"/>
      <c r="X2151" s="244"/>
      <c r="Y2151" s="244"/>
      <c r="Z2151" s="244"/>
    </row>
    <row r="2152" spans="1:26" s="20" customFormat="1" ht="12.75" customHeight="1" x14ac:dyDescent="0.3">
      <c r="A2152" s="18"/>
      <c r="B2152" s="36"/>
      <c r="C2152" s="281"/>
      <c r="D2152" s="281"/>
      <c r="E2152" s="281"/>
      <c r="F2152" s="281"/>
      <c r="G2152" s="281"/>
      <c r="H2152" s="281"/>
      <c r="I2152" s="281"/>
      <c r="J2152" s="281"/>
      <c r="K2152" s="281"/>
      <c r="L2152" s="281"/>
      <c r="M2152" s="281"/>
      <c r="N2152" s="281"/>
      <c r="O2152" s="36"/>
      <c r="P2152" s="22"/>
      <c r="Q2152" s="22"/>
      <c r="R2152" s="23"/>
      <c r="S2152" s="23"/>
      <c r="T2152" s="22"/>
      <c r="U2152" s="22"/>
      <c r="V2152" s="22"/>
      <c r="W2152" s="22"/>
      <c r="X2152" s="244"/>
      <c r="Y2152" s="244"/>
      <c r="Z2152" s="244"/>
    </row>
    <row r="2153" spans="1:26" s="20" customFormat="1" hidden="1" x14ac:dyDescent="0.25">
      <c r="A2153" s="18" t="s">
        <v>162</v>
      </c>
      <c r="B2153" s="22" t="s">
        <v>173</v>
      </c>
      <c r="C2153" s="22" t="s">
        <v>173</v>
      </c>
      <c r="D2153" s="22" t="s">
        <v>173</v>
      </c>
      <c r="E2153" s="22" t="s">
        <v>173</v>
      </c>
      <c r="F2153" s="22" t="s">
        <v>173</v>
      </c>
      <c r="G2153" s="22" t="s">
        <v>173</v>
      </c>
      <c r="H2153" s="22" t="s">
        <v>173</v>
      </c>
      <c r="I2153" s="22" t="s">
        <v>173</v>
      </c>
      <c r="J2153" s="22" t="s">
        <v>173</v>
      </c>
      <c r="K2153" s="22" t="s">
        <v>173</v>
      </c>
      <c r="L2153" s="22" t="s">
        <v>173</v>
      </c>
      <c r="M2153" s="22" t="s">
        <v>173</v>
      </c>
      <c r="N2153" s="22" t="s">
        <v>173</v>
      </c>
      <c r="O2153" s="22" t="s">
        <v>173</v>
      </c>
      <c r="P2153" s="22" t="s">
        <v>173</v>
      </c>
      <c r="Q2153" s="22" t="s">
        <v>173</v>
      </c>
      <c r="R2153" s="22" t="s">
        <v>173</v>
      </c>
      <c r="S2153" s="22" t="s">
        <v>173</v>
      </c>
      <c r="T2153" s="22" t="s">
        <v>173</v>
      </c>
      <c r="U2153" s="22" t="s">
        <v>173</v>
      </c>
      <c r="V2153" s="22" t="s">
        <v>173</v>
      </c>
      <c r="W2153" s="22" t="s">
        <v>173</v>
      </c>
      <c r="X2153" s="244"/>
      <c r="Y2153" s="244"/>
      <c r="Z2153" s="244"/>
    </row>
    <row r="2154" spans="1:26" s="20" customFormat="1" hidden="1" x14ac:dyDescent="0.25">
      <c r="A2154" s="18" t="s">
        <v>162</v>
      </c>
      <c r="B2154" s="36"/>
      <c r="C2154" s="36"/>
      <c r="D2154" s="36"/>
      <c r="E2154" s="36"/>
      <c r="F2154" s="36"/>
      <c r="G2154" s="36"/>
      <c r="H2154" s="36"/>
      <c r="I2154" s="36"/>
      <c r="J2154" s="36"/>
      <c r="K2154" s="36"/>
      <c r="L2154" s="36"/>
      <c r="M2154" s="36"/>
      <c r="N2154" s="36"/>
      <c r="O2154" s="36"/>
      <c r="P2154" s="22"/>
      <c r="Q2154" s="22"/>
      <c r="R2154" s="22"/>
      <c r="S2154" s="22"/>
      <c r="T2154" s="22"/>
      <c r="U2154" s="22"/>
      <c r="V2154" s="22"/>
      <c r="W2154" s="22"/>
      <c r="X2154" s="244"/>
      <c r="Y2154" s="244"/>
      <c r="Z2154" s="244"/>
    </row>
    <row r="2155" spans="1:26" ht="15" hidden="1" customHeight="1" x14ac:dyDescent="0.25">
      <c r="A2155" s="18" t="s">
        <v>162</v>
      </c>
    </row>
    <row r="2156" spans="1:26" hidden="1" x14ac:dyDescent="0.25">
      <c r="A2156" s="18" t="s">
        <v>162</v>
      </c>
    </row>
    <row r="2157" spans="1:26" hidden="1" x14ac:dyDescent="0.25">
      <c r="A2157" s="18" t="s">
        <v>162</v>
      </c>
      <c r="C2157" s="312">
        <v>11</v>
      </c>
      <c r="D2157" s="17" t="s">
        <v>328</v>
      </c>
    </row>
    <row r="2158" spans="1:26" hidden="1" x14ac:dyDescent="0.25">
      <c r="A2158" s="18" t="s">
        <v>162</v>
      </c>
    </row>
  </sheetData>
  <sheetProtection sheet="1" objects="1" scenarios="1" formatCells="0" formatColumns="0" formatRows="0"/>
  <mergeCells count="2750">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s>
  <conditionalFormatting sqref="B2:D4">
    <cfRule type="expression" dxfId="227" priority="660" stopIfTrue="1">
      <formula>$G$2333</formula>
    </cfRule>
  </conditionalFormatting>
  <conditionalFormatting sqref="C90:N183 C350:N416 C555:N621 C760:N826 C965:N1031 C1170:N1236 C1375:N1441 C1580:N1646 C1785:N1851 C1990:N2056 C32:N88 C89:E89 C184:F184 I184 K184 M184 C185:N305 C310:N348 C349:E349 C417:F417 I417 K417 M417 C418:N510 C515:N553 C554:E554 C622:F622 I622 K622 M622 C623:N715 C720:N758 C759:E759 C827:F827 I827 K827 M827 C828:N920 C925:N963 C964:E964 C1032:F1032 I1032 K1032 M1032 C1033:N1125 C1130:N1168 C1169:E1169 C1237:F1237 I1237 K1237 M1237 C1238:N1330 C1335:N1373 C1374:E1374 C1442:F1442 I1442 K1442 M1442 C1443:N1535 C1540:N1578 C1579:E1579 C1647:F1647 I1647 K1647 M1647 C1648:N1740 C1745:N1783 C1784:E1784 C1852:F1852 I1852 K1852 M1852 C1853:N1945 C1950:N1988 C1989:E1989 C2057:F2057 I2057 K2057 M2057 C2058:N2150">
    <cfRule type="expression" dxfId="226" priority="8489">
      <formula>INDEX($W:$W,MATCH(MAX(INDIRECT(ADDRESS(1,3)&amp;":"&amp;ADDRESS(ROW(D32),3))),$C:$C,0))</formula>
    </cfRule>
  </conditionalFormatting>
  <conditionalFormatting sqref="F167 K169">
    <cfRule type="expression" dxfId="225" priority="431">
      <formula>$W167</formula>
    </cfRule>
  </conditionalFormatting>
  <conditionalFormatting sqref="F407 K409">
    <cfRule type="expression" dxfId="224" priority="205">
      <formula>$W407</formula>
    </cfRule>
  </conditionalFormatting>
  <conditionalFormatting sqref="F612 K614">
    <cfRule type="expression" dxfId="223" priority="180">
      <formula>$W612</formula>
    </cfRule>
  </conditionalFormatting>
  <conditionalFormatting sqref="F817 K819">
    <cfRule type="expression" dxfId="222" priority="157">
      <formula>$W817</formula>
    </cfRule>
  </conditionalFormatting>
  <conditionalFormatting sqref="F1022 K1024">
    <cfRule type="expression" dxfId="221" priority="134">
      <formula>$W1022</formula>
    </cfRule>
  </conditionalFormatting>
  <conditionalFormatting sqref="F1227 K1229">
    <cfRule type="expression" dxfId="220" priority="111">
      <formula>$W1227</formula>
    </cfRule>
  </conditionalFormatting>
  <conditionalFormatting sqref="F1432 K1434">
    <cfRule type="expression" dxfId="219" priority="88">
      <formula>$W1432</formula>
    </cfRule>
  </conditionalFormatting>
  <conditionalFormatting sqref="F1637 K1639">
    <cfRule type="expression" dxfId="218" priority="65">
      <formula>$W1637</formula>
    </cfRule>
  </conditionalFormatting>
  <conditionalFormatting sqref="F1842 K1844">
    <cfRule type="expression" dxfId="217" priority="42">
      <formula>$W1842</formula>
    </cfRule>
  </conditionalFormatting>
  <conditionalFormatting sqref="F2047 K2049">
    <cfRule type="expression" dxfId="216" priority="19">
      <formula>$W2047</formula>
    </cfRule>
  </conditionalFormatting>
  <conditionalFormatting sqref="F160:N160 K195:N195 F401:N401 K428:N428">
    <cfRule type="expression" dxfId="215" priority="10484">
      <formula>#REF!</formula>
    </cfRule>
  </conditionalFormatting>
  <conditionalFormatting sqref="F191:N191 K193:N193">
    <cfRule type="expression" dxfId="214" priority="410">
      <formula>$W191</formula>
    </cfRule>
  </conditionalFormatting>
  <conditionalFormatting sqref="F424:N424 K426:N426">
    <cfRule type="expression" dxfId="213" priority="189">
      <formula>$W424</formula>
    </cfRule>
  </conditionalFormatting>
  <conditionalFormatting sqref="F606:N606 K633:N633">
    <cfRule type="expression" dxfId="212" priority="184">
      <formula>#REF!</formula>
    </cfRule>
  </conditionalFormatting>
  <conditionalFormatting sqref="F629:N629 K631:N631">
    <cfRule type="expression" dxfId="211" priority="165">
      <formula>$W629</formula>
    </cfRule>
  </conditionalFormatting>
  <conditionalFormatting sqref="F811:N811 K838:N838">
    <cfRule type="expression" dxfId="210" priority="160">
      <formula>#REF!</formula>
    </cfRule>
  </conditionalFormatting>
  <conditionalFormatting sqref="F834:N834 K836:N836">
    <cfRule type="expression" dxfId="209" priority="142">
      <formula>$W834</formula>
    </cfRule>
  </conditionalFormatting>
  <conditionalFormatting sqref="F1016:N1016 K1043:N1043">
    <cfRule type="expression" dxfId="208" priority="137">
      <formula>#REF!</formula>
    </cfRule>
  </conditionalFormatting>
  <conditionalFormatting sqref="F1039:N1039 K1041:N1041">
    <cfRule type="expression" dxfId="207" priority="119">
      <formula>$W1039</formula>
    </cfRule>
  </conditionalFormatting>
  <conditionalFormatting sqref="F1221:N1221 K1248:N1248">
    <cfRule type="expression" dxfId="206" priority="114">
      <formula>#REF!</formula>
    </cfRule>
  </conditionalFormatting>
  <conditionalFormatting sqref="F1244:N1244 K1246:N1246">
    <cfRule type="expression" dxfId="205" priority="96">
      <formula>$W1244</formula>
    </cfRule>
  </conditionalFormatting>
  <conditionalFormatting sqref="F1426:N1426 K1453:N1453">
    <cfRule type="expression" dxfId="204" priority="91">
      <formula>#REF!</formula>
    </cfRule>
  </conditionalFormatting>
  <conditionalFormatting sqref="F1449:N1449 K1451:N1451">
    <cfRule type="expression" dxfId="203" priority="73">
      <formula>$W1449</formula>
    </cfRule>
  </conditionalFormatting>
  <conditionalFormatting sqref="F1631:N1631 K1658:N1658">
    <cfRule type="expression" dxfId="202" priority="68">
      <formula>#REF!</formula>
    </cfRule>
  </conditionalFormatting>
  <conditionalFormatting sqref="F1654:N1654 K1656:N1656">
    <cfRule type="expression" dxfId="201" priority="50">
      <formula>$W1654</formula>
    </cfRule>
  </conditionalFormatting>
  <conditionalFormatting sqref="F1836:N1836 K1863:N1863">
    <cfRule type="expression" dxfId="200" priority="45">
      <formula>#REF!</formula>
    </cfRule>
  </conditionalFormatting>
  <conditionalFormatting sqref="F1859:N1859 K1861:N1861">
    <cfRule type="expression" dxfId="199" priority="27">
      <formula>$W1859</formula>
    </cfRule>
  </conditionalFormatting>
  <conditionalFormatting sqref="F2041:N2041 K2068:N2068">
    <cfRule type="expression" dxfId="198" priority="22">
      <formula>#REF!</formula>
    </cfRule>
  </conditionalFormatting>
  <conditionalFormatting sqref="F2064:N2064 K2066:N2066">
    <cfRule type="expression" dxfId="197" priority="4">
      <formula>$W2064</formula>
    </cfRule>
  </conditionalFormatting>
  <conditionalFormatting sqref="G3:H3">
    <cfRule type="expression" dxfId="196" priority="521" stopIfTrue="1">
      <formula>INDEX($G$2157:$G$2166,MATCH("BM"&amp;P3,$F$2157:$F$2166,0))</formula>
    </cfRule>
  </conditionalFormatting>
  <conditionalFormatting sqref="I184">
    <cfRule type="expression" dxfId="195" priority="563">
      <formula>$W184</formula>
    </cfRule>
  </conditionalFormatting>
  <conditionalFormatting sqref="I195">
    <cfRule type="expression" dxfId="194" priority="408">
      <formula>$V195</formula>
    </cfRule>
  </conditionalFormatting>
  <conditionalFormatting sqref="I231">
    <cfRule type="expression" dxfId="193" priority="423">
      <formula>$V231</formula>
    </cfRule>
  </conditionalFormatting>
  <conditionalFormatting sqref="I297">
    <cfRule type="expression" dxfId="192" priority="421">
      <formula>$V297</formula>
    </cfRule>
  </conditionalFormatting>
  <conditionalFormatting sqref="I417">
    <cfRule type="expression" dxfId="191" priority="206">
      <formula>$W417</formula>
    </cfRule>
  </conditionalFormatting>
  <conditionalFormatting sqref="I428">
    <cfRule type="expression" dxfId="190" priority="187">
      <formula>$V428</formula>
    </cfRule>
  </conditionalFormatting>
  <conditionalFormatting sqref="I454">
    <cfRule type="expression" dxfId="189" priority="201">
      <formula>$V454</formula>
    </cfRule>
  </conditionalFormatting>
  <conditionalFormatting sqref="I506">
    <cfRule type="expression" dxfId="188" priority="199">
      <formula>$V506</formula>
    </cfRule>
  </conditionalFormatting>
  <conditionalFormatting sqref="I622">
    <cfRule type="expression" dxfId="187" priority="181">
      <formula>$W622</formula>
    </cfRule>
  </conditionalFormatting>
  <conditionalFormatting sqref="I633">
    <cfRule type="expression" dxfId="186" priority="163">
      <formula>$V633</formula>
    </cfRule>
  </conditionalFormatting>
  <conditionalFormatting sqref="I659">
    <cfRule type="expression" dxfId="185" priority="176">
      <formula>$V659</formula>
    </cfRule>
  </conditionalFormatting>
  <conditionalFormatting sqref="I711">
    <cfRule type="expression" dxfId="184" priority="174">
      <formula>$V711</formula>
    </cfRule>
  </conditionalFormatting>
  <conditionalFormatting sqref="I827">
    <cfRule type="expression" dxfId="183" priority="158">
      <formula>$W827</formula>
    </cfRule>
  </conditionalFormatting>
  <conditionalFormatting sqref="I838">
    <cfRule type="expression" dxfId="182" priority="140">
      <formula>$V838</formula>
    </cfRule>
  </conditionalFormatting>
  <conditionalFormatting sqref="I864">
    <cfRule type="expression" dxfId="181" priority="153">
      <formula>$V864</formula>
    </cfRule>
  </conditionalFormatting>
  <conditionalFormatting sqref="I916">
    <cfRule type="expression" dxfId="180" priority="151">
      <formula>$V916</formula>
    </cfRule>
  </conditionalFormatting>
  <conditionalFormatting sqref="I1032">
    <cfRule type="expression" dxfId="179" priority="135">
      <formula>$W1032</formula>
    </cfRule>
  </conditionalFormatting>
  <conditionalFormatting sqref="I1043">
    <cfRule type="expression" dxfId="178" priority="117">
      <formula>$V1043</formula>
    </cfRule>
  </conditionalFormatting>
  <conditionalFormatting sqref="I1069">
    <cfRule type="expression" dxfId="177" priority="130">
      <formula>$V1069</formula>
    </cfRule>
  </conditionalFormatting>
  <conditionalFormatting sqref="I1121">
    <cfRule type="expression" dxfId="176" priority="128">
      <formula>$V1121</formula>
    </cfRule>
  </conditionalFormatting>
  <conditionalFormatting sqref="I1237">
    <cfRule type="expression" dxfId="175" priority="112">
      <formula>$W1237</formula>
    </cfRule>
  </conditionalFormatting>
  <conditionalFormatting sqref="I1248">
    <cfRule type="expression" dxfId="174" priority="94">
      <formula>$V1248</formula>
    </cfRule>
  </conditionalFormatting>
  <conditionalFormatting sqref="I1274">
    <cfRule type="expression" dxfId="173" priority="107">
      <formula>$V1274</formula>
    </cfRule>
  </conditionalFormatting>
  <conditionalFormatting sqref="I1326">
    <cfRule type="expression" dxfId="172" priority="105">
      <formula>$V1326</formula>
    </cfRule>
  </conditionalFormatting>
  <conditionalFormatting sqref="I1442">
    <cfRule type="expression" dxfId="171" priority="89">
      <formula>$W1442</formula>
    </cfRule>
  </conditionalFormatting>
  <conditionalFormatting sqref="I1453">
    <cfRule type="expression" dxfId="170" priority="71">
      <formula>$V1453</formula>
    </cfRule>
  </conditionalFormatting>
  <conditionalFormatting sqref="I1479">
    <cfRule type="expression" dxfId="169" priority="84">
      <formula>$V1479</formula>
    </cfRule>
  </conditionalFormatting>
  <conditionalFormatting sqref="I1531">
    <cfRule type="expression" dxfId="168" priority="82">
      <formula>$V1531</formula>
    </cfRule>
  </conditionalFormatting>
  <conditionalFormatting sqref="I1647">
    <cfRule type="expression" dxfId="167" priority="66">
      <formula>$W1647</formula>
    </cfRule>
  </conditionalFormatting>
  <conditionalFormatting sqref="I1658">
    <cfRule type="expression" dxfId="166" priority="48">
      <formula>$V1658</formula>
    </cfRule>
  </conditionalFormatting>
  <conditionalFormatting sqref="I1684">
    <cfRule type="expression" dxfId="165" priority="61">
      <formula>$V1684</formula>
    </cfRule>
  </conditionalFormatting>
  <conditionalFormatting sqref="I1736">
    <cfRule type="expression" dxfId="164" priority="59">
      <formula>$V1736</formula>
    </cfRule>
  </conditionalFormatting>
  <conditionalFormatting sqref="I1852">
    <cfRule type="expression" dxfId="163" priority="43">
      <formula>$W1852</formula>
    </cfRule>
  </conditionalFormatting>
  <conditionalFormatting sqref="I1863">
    <cfRule type="expression" dxfId="162" priority="25">
      <formula>$V1863</formula>
    </cfRule>
  </conditionalFormatting>
  <conditionalFormatting sqref="I1889">
    <cfRule type="expression" dxfId="161" priority="38">
      <formula>$V1889</formula>
    </cfRule>
  </conditionalFormatting>
  <conditionalFormatting sqref="I1941">
    <cfRule type="expression" dxfId="160" priority="36">
      <formula>$V1941</formula>
    </cfRule>
  </conditionalFormatting>
  <conditionalFormatting sqref="I2057">
    <cfRule type="expression" dxfId="159" priority="20">
      <formula>$W2057</formula>
    </cfRule>
  </conditionalFormatting>
  <conditionalFormatting sqref="I2068">
    <cfRule type="expression" dxfId="158" priority="2">
      <formula>$V2068</formula>
    </cfRule>
  </conditionalFormatting>
  <conditionalFormatting sqref="I2094">
    <cfRule type="expression" dxfId="157" priority="15">
      <formula>$V2094</formula>
    </cfRule>
  </conditionalFormatting>
  <conditionalFormatting sqref="I2146">
    <cfRule type="expression" dxfId="156" priority="13">
      <formula>$V2146</formula>
    </cfRule>
  </conditionalFormatting>
  <conditionalFormatting sqref="I3:N3 G4:N5">
    <cfRule type="expression" dxfId="155" priority="657" stopIfTrue="1">
      <formula>INDEX($G$2323:$G$2332,MATCH("BM"&amp;P3,$F$2323:$F$2332,0))</formula>
    </cfRule>
  </conditionalFormatting>
  <conditionalFormatting sqref="I60:N61">
    <cfRule type="expression" dxfId="154" priority="426">
      <formula>$T60</formula>
    </cfRule>
  </conditionalFormatting>
  <conditionalFormatting sqref="I326:N327">
    <cfRule type="expression" dxfId="153" priority="204">
      <formula>$T326</formula>
    </cfRule>
  </conditionalFormatting>
  <conditionalFormatting sqref="I531:N532">
    <cfRule type="expression" dxfId="152" priority="179">
      <formula>$T531</formula>
    </cfRule>
  </conditionalFormatting>
  <conditionalFormatting sqref="I736:N737">
    <cfRule type="expression" dxfId="151" priority="156">
      <formula>$T736</formula>
    </cfRule>
  </conditionalFormatting>
  <conditionalFormatting sqref="I941:N942">
    <cfRule type="expression" dxfId="150" priority="133">
      <formula>$T941</formula>
    </cfRule>
  </conditionalFormatting>
  <conditionalFormatting sqref="I1146:N1147">
    <cfRule type="expression" dxfId="149" priority="110">
      <formula>$T1146</formula>
    </cfRule>
  </conditionalFormatting>
  <conditionalFormatting sqref="I1351:N1352">
    <cfRule type="expression" dxfId="148" priority="87">
      <formula>$T1351</formula>
    </cfRule>
  </conditionalFormatting>
  <conditionalFormatting sqref="I1556:N1557">
    <cfRule type="expression" dxfId="147" priority="64">
      <formula>$T1556</formula>
    </cfRule>
  </conditionalFormatting>
  <conditionalFormatting sqref="I1761:N1762">
    <cfRule type="expression" dxfId="146" priority="41">
      <formula>$T1761</formula>
    </cfRule>
  </conditionalFormatting>
  <conditionalFormatting sqref="I1966:N1967">
    <cfRule type="expression" dxfId="145" priority="18">
      <formula>$T1966</formula>
    </cfRule>
  </conditionalFormatting>
  <conditionalFormatting sqref="K75 F82 K107 F114 F126 I151:N154 F160:N160 F167 K195:N195 F202:N202 I217:N221 F227:N227 I231 K231:N231 F238:N238 F246:N246 K248:N248 M250:N250 F256:N256 I271:N285 F293:N293 I297 K297:N297 F304:N304">
    <cfRule type="expression" dxfId="144" priority="209">
      <formula>$W75</formula>
    </cfRule>
  </conditionalFormatting>
  <conditionalFormatting sqref="K107 F114 I97:N97 F103 I107">
    <cfRule type="expression" dxfId="143" priority="425">
      <formula>$S97</formula>
    </cfRule>
  </conditionalFormatting>
  <conditionalFormatting sqref="K339 F342 K362 F366 F375 I392:N395 F401:N401 F407 K428:N428 F431:N431 I440:N444 F450:N450 I454 K454:N454 F457:N457 F463:N463 K465:N465 M467:N467 F473:N473 I482:N496 F502:N502 I506 K506:N506 F509:N509">
    <cfRule type="expression" dxfId="142" priority="185">
      <formula>$W339</formula>
    </cfRule>
  </conditionalFormatting>
  <conditionalFormatting sqref="K362 F366 I352:N352 F358 I362">
    <cfRule type="expression" dxfId="141" priority="203">
      <formula>$S352</formula>
    </cfRule>
  </conditionalFormatting>
  <conditionalFormatting sqref="K544 F547 K567 F571 F580 I597:N600 F606:N606 F612 K633:N633 F636:N636 I645:N649 F655:N655 I659 K659:N659 F662:N662 F668:N668 K670:N670 M672:N672 F678:N678 I687:N701 F707:N707 I711 K711:N711 F714:N714">
    <cfRule type="expression" dxfId="140" priority="162">
      <formula>$W544</formula>
    </cfRule>
  </conditionalFormatting>
  <conditionalFormatting sqref="K567 F571 I557:N557 F563 I567">
    <cfRule type="expression" dxfId="139" priority="178">
      <formula>$S557</formula>
    </cfRule>
  </conditionalFormatting>
  <conditionalFormatting sqref="K749 F752 K772 F776 F785 I802:N805 F811:N811 F817 K838:N838 F841:N841 I850:N854 F860:N860 I864 K864:N864 F867:N867 F873:N873 K875:N875 M877:N877 F883:N883 I892:N906 F912:N912 I916 K916:N916 F919:N919">
    <cfRule type="expression" dxfId="138" priority="139">
      <formula>$W749</formula>
    </cfRule>
  </conditionalFormatting>
  <conditionalFormatting sqref="K772 F776 I762:N762 F768 I772">
    <cfRule type="expression" dxfId="137" priority="155">
      <formula>$S762</formula>
    </cfRule>
  </conditionalFormatting>
  <conditionalFormatting sqref="K954 F957 K977 F981 F990 I1007:N1010 F1016:N1016 F1022 K1043:N1043 F1046:N1046 I1055:N1059 F1065:N1065 I1069 K1069:N1069 F1072:N1072 F1078:N1078 K1080:N1080 M1082:N1082 F1088:N1088 I1097:N1111 F1117:N1117 I1121 K1121:N1121 F1124:N1124">
    <cfRule type="expression" dxfId="136" priority="116">
      <formula>$W954</formula>
    </cfRule>
  </conditionalFormatting>
  <conditionalFormatting sqref="K977 F981 I967:N967 F973 I977">
    <cfRule type="expression" dxfId="135" priority="132">
      <formula>$S967</formula>
    </cfRule>
  </conditionalFormatting>
  <conditionalFormatting sqref="K1159 F1162 K1182 F1186 F1195 I1212:N1215 F1221:N1221 F1227 K1248:N1248 F1251:N1251 I1260:N1264 F1270:N1270 I1274 K1274:N1274 F1277:N1277 F1283:N1283 K1285:N1285 M1287:N1287 F1293:N1293 I1302:N1316 F1322:N1322 I1326 K1326:N1326 F1329:N1329">
    <cfRule type="expression" dxfId="134" priority="93">
      <formula>$W1159</formula>
    </cfRule>
  </conditionalFormatting>
  <conditionalFormatting sqref="K1182 F1186 I1172:N1172 F1178 I1182">
    <cfRule type="expression" dxfId="133" priority="109">
      <formula>$S1172</formula>
    </cfRule>
  </conditionalFormatting>
  <conditionalFormatting sqref="K1364 F1367 K1387 F1391 F1400 I1417:N1420 F1426:N1426 F1432 K1453:N1453 F1456:N1456 I1465:N1469 F1475:N1475 I1479 K1479:N1479 F1482:N1482 F1488:N1488 K1490:N1490 M1492:N1492 F1498:N1498 I1507:N1521 F1527:N1527 I1531 K1531:N1531 F1534:N1534">
    <cfRule type="expression" dxfId="132" priority="70">
      <formula>$W1364</formula>
    </cfRule>
  </conditionalFormatting>
  <conditionalFormatting sqref="K1387 F1391 I1377:N1377 F1383 I1387">
    <cfRule type="expression" dxfId="131" priority="86">
      <formula>$S1377</formula>
    </cfRule>
  </conditionalFormatting>
  <conditionalFormatting sqref="K1569 F1572 K1592 F1596 F1605 I1622:N1625 F1631:N1631 F1637 K1658:N1658 F1661:N1661 I1670:N1674 F1680:N1680 I1684 K1684:N1684 F1687:N1687 F1693:N1693 K1695:N1695 M1697:N1697 F1703:N1703 I1712:N1726 F1732:N1732 I1736 K1736:N1736 F1739:N1739">
    <cfRule type="expression" dxfId="130" priority="47">
      <formula>$W1569</formula>
    </cfRule>
  </conditionalFormatting>
  <conditionalFormatting sqref="K1592 F1596 I1582:N1582 F1588 I1592">
    <cfRule type="expression" dxfId="129" priority="63">
      <formula>$S1582</formula>
    </cfRule>
  </conditionalFormatting>
  <conditionalFormatting sqref="K1774 F1777 K1797 F1801 F1810 I1827:N1830 F1836:N1836 F1842 K1863:N1863 F1866:N1866 I1875:N1879 F1885:N1885 I1889 K1889:N1889 F1892:N1892 F1898:N1898 K1900:N1900 M1902:N1902 F1908:N1908 I1917:N1931 F1937:N1937 I1941 K1941:N1941 F1944:N1944">
    <cfRule type="expression" dxfId="128" priority="24">
      <formula>$W1774</formula>
    </cfRule>
  </conditionalFormatting>
  <conditionalFormatting sqref="K1797 F1801 I1787:N1787 F1793 I1797">
    <cfRule type="expression" dxfId="127" priority="40">
      <formula>$S1787</formula>
    </cfRule>
  </conditionalFormatting>
  <conditionalFormatting sqref="K1979 F1982 K2002 F2006 F2015 I2032:N2035 F2041:N2041 F2047 K2068:N2068 F2071:N2071 I2080:N2084 F2090:N2090 I2094 K2094:N2094 F2097:N2097 F2103:N2103 K2105:N2105 M2107:N2107 F2113:N2113 I2122:N2136 F2142:N2142 I2146 K2146:N2146 F2149:N2149">
    <cfRule type="expression" dxfId="126" priority="1">
      <formula>$W1979</formula>
    </cfRule>
  </conditionalFormatting>
  <conditionalFormatting sqref="K2002 F2006 I1992:N1992 F1998 I2002">
    <cfRule type="expression" dxfId="125" priority="17">
      <formula>$S1992</formula>
    </cfRule>
  </conditionalFormatting>
  <conditionalFormatting sqref="K162:N162">
    <cfRule type="expression" dxfId="124" priority="415">
      <formula>$W162</formula>
    </cfRule>
  </conditionalFormatting>
  <conditionalFormatting sqref="K169:N169 K409:N409">
    <cfRule type="expression" dxfId="123" priority="10483">
      <formula>#REF!</formula>
    </cfRule>
  </conditionalFormatting>
  <conditionalFormatting sqref="K229:N229">
    <cfRule type="expression" dxfId="122" priority="424">
      <formula>$W229</formula>
    </cfRule>
  </conditionalFormatting>
  <conditionalFormatting sqref="K295:N295">
    <cfRule type="expression" dxfId="121" priority="422">
      <formula>$W295</formula>
    </cfRule>
  </conditionalFormatting>
  <conditionalFormatting sqref="K403:N403">
    <cfRule type="expression" dxfId="120" priority="193">
      <formula>$W403</formula>
    </cfRule>
  </conditionalFormatting>
  <conditionalFormatting sqref="K452:N452">
    <cfRule type="expression" dxfId="119" priority="202">
      <formula>$W452</formula>
    </cfRule>
  </conditionalFormatting>
  <conditionalFormatting sqref="K504:N504">
    <cfRule type="expression" dxfId="118" priority="200">
      <formula>$W504</formula>
    </cfRule>
  </conditionalFormatting>
  <conditionalFormatting sqref="K608:N608">
    <cfRule type="expression" dxfId="117" priority="168">
      <formula>$W608</formula>
    </cfRule>
  </conditionalFormatting>
  <conditionalFormatting sqref="K614:N614">
    <cfRule type="expression" dxfId="116" priority="183">
      <formula>#REF!</formula>
    </cfRule>
  </conditionalFormatting>
  <conditionalFormatting sqref="K657:N657">
    <cfRule type="expression" dxfId="115" priority="177">
      <formula>$W657</formula>
    </cfRule>
  </conditionalFormatting>
  <conditionalFormatting sqref="K709:N709">
    <cfRule type="expression" dxfId="114" priority="175">
      <formula>$W709</formula>
    </cfRule>
  </conditionalFormatting>
  <conditionalFormatting sqref="K813:N813">
    <cfRule type="expression" dxfId="113" priority="145">
      <formula>$W813</formula>
    </cfRule>
  </conditionalFormatting>
  <conditionalFormatting sqref="K819:N819">
    <cfRule type="expression" dxfId="112" priority="159">
      <formula>#REF!</formula>
    </cfRule>
  </conditionalFormatting>
  <conditionalFormatting sqref="K862:N862">
    <cfRule type="expression" dxfId="111" priority="154">
      <formula>$W862</formula>
    </cfRule>
  </conditionalFormatting>
  <conditionalFormatting sqref="K914:N914">
    <cfRule type="expression" dxfId="110" priority="152">
      <formula>$W914</formula>
    </cfRule>
  </conditionalFormatting>
  <conditionalFormatting sqref="K1018:N1018">
    <cfRule type="expression" dxfId="109" priority="122">
      <formula>$W1018</formula>
    </cfRule>
  </conditionalFormatting>
  <conditionalFormatting sqref="K1024:N1024">
    <cfRule type="expression" dxfId="108" priority="136">
      <formula>#REF!</formula>
    </cfRule>
  </conditionalFormatting>
  <conditionalFormatting sqref="K1067:N1067">
    <cfRule type="expression" dxfId="107" priority="131">
      <formula>$W1067</formula>
    </cfRule>
  </conditionalFormatting>
  <conditionalFormatting sqref="K1119:N1119">
    <cfRule type="expression" dxfId="106" priority="129">
      <formula>$W1119</formula>
    </cfRule>
  </conditionalFormatting>
  <conditionalFormatting sqref="K1223:N1223">
    <cfRule type="expression" dxfId="105" priority="99">
      <formula>$W1223</formula>
    </cfRule>
  </conditionalFormatting>
  <conditionalFormatting sqref="K1229:N1229">
    <cfRule type="expression" dxfId="104" priority="113">
      <formula>#REF!</formula>
    </cfRule>
  </conditionalFormatting>
  <conditionalFormatting sqref="K1272:N1272">
    <cfRule type="expression" dxfId="103" priority="108">
      <formula>$W1272</formula>
    </cfRule>
  </conditionalFormatting>
  <conditionalFormatting sqref="K1324:N1324">
    <cfRule type="expression" dxfId="102" priority="106">
      <formula>$W1324</formula>
    </cfRule>
  </conditionalFormatting>
  <conditionalFormatting sqref="K1428:N1428">
    <cfRule type="expression" dxfId="101" priority="76">
      <formula>$W1428</formula>
    </cfRule>
  </conditionalFormatting>
  <conditionalFormatting sqref="K1434:N1434">
    <cfRule type="expression" dxfId="100" priority="90">
      <formula>#REF!</formula>
    </cfRule>
  </conditionalFormatting>
  <conditionalFormatting sqref="K1477:N1477">
    <cfRule type="expression" dxfId="99" priority="85">
      <formula>$W1477</formula>
    </cfRule>
  </conditionalFormatting>
  <conditionalFormatting sqref="K1529:N1529">
    <cfRule type="expression" dxfId="98" priority="83">
      <formula>$W1529</formula>
    </cfRule>
  </conditionalFormatting>
  <conditionalFormatting sqref="K1633:N1633">
    <cfRule type="expression" dxfId="97" priority="53">
      <formula>$W1633</formula>
    </cfRule>
  </conditionalFormatting>
  <conditionalFormatting sqref="K1639:N1639">
    <cfRule type="expression" dxfId="96" priority="67">
      <formula>#REF!</formula>
    </cfRule>
  </conditionalFormatting>
  <conditionalFormatting sqref="K1682:N1682">
    <cfRule type="expression" dxfId="95" priority="62">
      <formula>$W1682</formula>
    </cfRule>
  </conditionalFormatting>
  <conditionalFormatting sqref="K1734:N1734">
    <cfRule type="expression" dxfId="94" priority="60">
      <formula>$W1734</formula>
    </cfRule>
  </conditionalFormatting>
  <conditionalFormatting sqref="K1838:N1838">
    <cfRule type="expression" dxfId="93" priority="30">
      <formula>$W1838</formula>
    </cfRule>
  </conditionalFormatting>
  <conditionalFormatting sqref="K1844:N1844">
    <cfRule type="expression" dxfId="92" priority="44">
      <formula>#REF!</formula>
    </cfRule>
  </conditionalFormatting>
  <conditionalFormatting sqref="K1887:N1887">
    <cfRule type="expression" dxfId="91" priority="39">
      <formula>$W1887</formula>
    </cfRule>
  </conditionalFormatting>
  <conditionalFormatting sqref="K1939:N1939">
    <cfRule type="expression" dxfId="90" priority="37">
      <formula>$W1939</formula>
    </cfRule>
  </conditionalFormatting>
  <conditionalFormatting sqref="K2043:N2043">
    <cfRule type="expression" dxfId="89" priority="7">
      <formula>$W2043</formula>
    </cfRule>
  </conditionalFormatting>
  <conditionalFormatting sqref="K2049:N2049">
    <cfRule type="expression" dxfId="88" priority="21">
      <formula>#REF!</formula>
    </cfRule>
  </conditionalFormatting>
  <conditionalFormatting sqref="K2092:N2092">
    <cfRule type="expression" dxfId="87" priority="16">
      <formula>$W2092</formula>
    </cfRule>
  </conditionalFormatting>
  <conditionalFormatting sqref="K2144:N2144">
    <cfRule type="expression" dxfId="86" priority="14">
      <formula>$W2144</formula>
    </cfRule>
  </conditionalFormatting>
  <conditionalFormatting sqref="R3:S3">
    <cfRule type="expression" dxfId="85" priority="658" stopIfTrue="1">
      <formula>$G$2325</formula>
    </cfRule>
  </conditionalFormatting>
  <conditionalFormatting sqref="R4:S4">
    <cfRule type="expression" dxfId="84" priority="659" stopIfTrue="1">
      <formula>$G$2329</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xr:uid="{00000000-0002-0000-0700-000000000000}">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xr:uid="{00000000-0002-0000-0700-000001000000}">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xr:uid="{00000000-0002-0000-0700-000002000000}">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xr:uid="{00000000-0002-0000-0700-000003000000}">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xr:uid="{00000000-0002-0000-0700-000004000000}">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xr:uid="{00000000-0002-0000-0700-000005000000}">
      <formula1>Euconst_TrueFalse</formula1>
    </dataValidation>
    <dataValidation type="list" allowBlank="1" showInputMessage="1" showErrorMessage="1" sqref="I62 I328 I533 I738 I943 I1148 I1353 I1558 I1763 I1968" xr:uid="{00000000-0002-0000-0700-000006000000}">
      <formula1>Euconst_quantification_annual</formula1>
    </dataValidation>
  </dataValidations>
  <hyperlinks>
    <hyperlink ref="G2:H2" location="JUMP_TOC_Home" display="Table of contents" xr:uid="{00000000-0004-0000-0700-000000000000}"/>
    <hyperlink ref="E3:F3" location="JUMP_F_Top" display="Top of sheet" xr:uid="{00000000-0004-0000-0700-000001000000}"/>
    <hyperlink ref="I2:J2" location="JUMP_E_Top" display="Previous sheet" xr:uid="{00000000-0004-0000-0700-000002000000}"/>
    <hyperlink ref="E4:F4" location="JUMP_F_Bottom" display="End of sheet" xr:uid="{00000000-0004-0000-0700-000003000000}"/>
    <hyperlink ref="K2:L2" location="JUMP_G_Top" display="Next sheet" xr:uid="{00000000-0004-0000-0700-000004000000}"/>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92D050"/>
  </sheetPr>
  <dimension ref="A1:Y1105"/>
  <sheetViews>
    <sheetView topLeftCell="B1" zoomScaleNormal="100" workbookViewId="0">
      <pane ySplit="5" topLeftCell="A229" activePane="bottomLeft" state="frozen"/>
      <selection activeCell="B2" sqref="B2"/>
      <selection pane="bottomLeft" activeCell="Y273" sqref="Y273"/>
    </sheetView>
  </sheetViews>
  <sheetFormatPr defaultColWidth="11.44140625" defaultRowHeight="13.8" x14ac:dyDescent="0.25"/>
  <cols>
    <col min="1" max="1" width="5.6640625" style="245" hidden="1" customWidth="1"/>
    <col min="2" max="4" width="5.6640625" style="36" customWidth="1"/>
    <col min="5" max="14" width="12.6640625" style="36" customWidth="1"/>
    <col min="15" max="15" width="5.6640625" style="36" customWidth="1"/>
    <col min="16" max="22" width="11.44140625" style="164" hidden="1" customWidth="1"/>
    <col min="23" max="23" width="11.44140625" style="263" hidden="1" customWidth="1"/>
    <col min="24" max="16384" width="11.44140625" style="244"/>
  </cols>
  <sheetData>
    <row r="1" spans="1:25" s="164" customFormat="1" ht="14.4" hidden="1" thickBot="1" x14ac:dyDescent="0.3">
      <c r="A1" s="245" t="s">
        <v>162</v>
      </c>
      <c r="B1" s="18"/>
      <c r="C1" s="18"/>
      <c r="D1" s="18"/>
      <c r="E1" s="18"/>
      <c r="F1" s="18"/>
      <c r="G1" s="18"/>
      <c r="H1" s="18"/>
      <c r="I1" s="18"/>
      <c r="J1" s="18"/>
      <c r="K1" s="18"/>
      <c r="L1" s="18"/>
      <c r="M1" s="18"/>
      <c r="N1" s="18"/>
      <c r="O1" s="18"/>
      <c r="P1" s="164" t="s">
        <v>162</v>
      </c>
      <c r="Q1" s="164" t="s">
        <v>162</v>
      </c>
      <c r="R1" s="164" t="s">
        <v>162</v>
      </c>
      <c r="S1" s="164" t="s">
        <v>162</v>
      </c>
      <c r="T1" s="164" t="s">
        <v>162</v>
      </c>
      <c r="U1" s="164" t="s">
        <v>162</v>
      </c>
      <c r="V1" s="164" t="s">
        <v>162</v>
      </c>
      <c r="W1" s="263" t="s">
        <v>162</v>
      </c>
    </row>
    <row r="2" spans="1:25" s="20" customFormat="1" ht="14.4" thickBot="1" x14ac:dyDescent="0.3">
      <c r="A2" s="18"/>
      <c r="B2" s="666" t="str">
        <f>Translations!$B$382</f>
        <v>G. 
Fall-back</v>
      </c>
      <c r="C2" s="667"/>
      <c r="D2" s="668"/>
      <c r="E2" s="297" t="str">
        <f>Translations!$B$2</f>
        <v>Navigeringsfält:</v>
      </c>
      <c r="F2" s="298"/>
      <c r="G2" s="675" t="str">
        <f>Translations!$B$18</f>
        <v>Innehållsförteckning</v>
      </c>
      <c r="H2" s="588"/>
      <c r="I2" s="588" t="str">
        <f>Translations!$B$19</f>
        <v>Föregående blad</v>
      </c>
      <c r="J2" s="588"/>
      <c r="K2" s="588" t="str">
        <f>Translations!$B$3</f>
        <v>Nästa blad</v>
      </c>
      <c r="L2" s="588"/>
      <c r="M2" s="588"/>
      <c r="N2" s="588"/>
      <c r="O2" s="19"/>
      <c r="P2" s="23"/>
      <c r="Q2" s="23"/>
      <c r="R2" s="23"/>
      <c r="S2" s="23"/>
      <c r="T2" s="23"/>
      <c r="U2" s="23"/>
      <c r="V2" s="23"/>
      <c r="W2" s="238"/>
      <c r="X2" s="218"/>
      <c r="Y2" s="219"/>
    </row>
    <row r="3" spans="1:25" s="20" customFormat="1" ht="25.5" customHeight="1" thickBot="1" x14ac:dyDescent="0.3">
      <c r="A3" s="18"/>
      <c r="B3" s="669"/>
      <c r="C3" s="670"/>
      <c r="D3" s="671"/>
      <c r="E3" s="588" t="str">
        <f>Translations!$B$4</f>
        <v>Högst upp</v>
      </c>
      <c r="F3" s="658"/>
      <c r="G3" s="1013" t="str">
        <f>IF(AND(CNTR_ExistSubInstEntries,INDEX(CNTR_FallBackSubInstRelevant,P3)=FALSE),"",HYPERLINK("#JUMP_G"&amp;P3,INDEX(EUconst_FallBackListNames,P3)))</f>
        <v>Delanläggning med värmeriktmärke (KL | icke-CBAM)</v>
      </c>
      <c r="H3" s="1014"/>
      <c r="I3" s="1013" t="str">
        <f>IF(AND(CNTR_ExistSubInstEntries,INDEX(CNTR_FallBackSubInstRelevant,R3)=FALSE),"",HYPERLINK("#JUMP_G"&amp;R3,INDEX(EUconst_FallBackListNames,R3)))</f>
        <v>Delanläggning med värmeriktmärke (ej KL | icke-CBAM)</v>
      </c>
      <c r="J3" s="1014"/>
      <c r="K3" s="1013" t="str">
        <f>IF(AND(CNTR_ExistSubInstEntries,INDEX(CNTR_FallBackSubInstRelevant,T3)=FALSE),"",HYPERLINK("#JUMP_G"&amp;T3,INDEX(EUconst_FallBackListNames,T3)))</f>
        <v>Delanläggning med värmeriktmärke (KL | CBAM)</v>
      </c>
      <c r="L3" s="1014"/>
      <c r="M3" s="1043" t="str">
        <f>IF(AND(CNTR_ExistSubInstEntries,INDEX(CNTR_FallBackSubInstRelevant,V3)=FALSE),"",HYPERLINK("#JUMP_G"&amp;V3,INDEX(EUconst_FallBackListNames,V3)))</f>
        <v>Fjärrvärmedelanläggning</v>
      </c>
      <c r="N3" s="1044"/>
      <c r="O3" s="19"/>
      <c r="P3" s="1012">
        <v>1</v>
      </c>
      <c r="Q3" s="1012"/>
      <c r="R3" s="1012">
        <v>2</v>
      </c>
      <c r="S3" s="1012"/>
      <c r="T3" s="1012">
        <v>3</v>
      </c>
      <c r="U3" s="1012" t="s">
        <v>327</v>
      </c>
      <c r="V3" s="1012">
        <v>4</v>
      </c>
      <c r="W3" s="1012"/>
      <c r="X3" s="218"/>
      <c r="Y3" s="218"/>
    </row>
    <row r="4" spans="1:25" s="20" customFormat="1" ht="25.5" customHeight="1" thickBot="1" x14ac:dyDescent="0.3">
      <c r="A4" s="18"/>
      <c r="B4" s="672"/>
      <c r="C4" s="673"/>
      <c r="D4" s="674"/>
      <c r="E4" s="588" t="str">
        <f>Translations!$B$5</f>
        <v>Längst ner</v>
      </c>
      <c r="F4" s="588"/>
      <c r="G4" s="1013" t="str">
        <f>IF(AND(CNTR_ExistSubInstEntries,INDEX(CNTR_FallBackSubInstRelevant,P4)=FALSE),"",HYPERLINK("#JUMP_G"&amp;P4,INDEX(EUconst_FallBackListNames,P4)))</f>
        <v>Delanläggning med bränsleriktmärke (KL | icke-CBAM)</v>
      </c>
      <c r="H4" s="1014"/>
      <c r="I4" s="1013" t="str">
        <f>IF(AND(CNTR_ExistSubInstEntries,INDEX(CNTR_FallBackSubInstRelevant,R4)=FALSE),"",HYPERLINK("#JUMP_G"&amp;R4,INDEX(EUconst_FallBackListNames,R4)))</f>
        <v>Delanläggning med bränsleriktmärke (ej KL | icke-CBAM)</v>
      </c>
      <c r="J4" s="1014"/>
      <c r="K4" s="1013" t="str">
        <f>IF(AND(CNTR_ExistSubInstEntries,INDEX(CNTR_FallBackSubInstRelevant,T4)=FALSE),"",HYPERLINK("#JUMP_G"&amp;T4,INDEX(EUconst_FallBackListNames,T4)))</f>
        <v>Delanläggning med bränsleriktmärke (KL | CBAM)</v>
      </c>
      <c r="L4" s="1014"/>
      <c r="M4" s="1013" t="str">
        <f>IF(AND(CNTR_ExistSubInstEntries,INDEX(CNTR_FallBackSubInstRelevant,V4)=FALSE),"",HYPERLINK("#JUMP_G"&amp;V4,INDEX(EUconst_FallBackListNames,V4)))</f>
        <v>Delanläggning med processutsläpp (KL | icke-CBAM)</v>
      </c>
      <c r="N4" s="1014"/>
      <c r="O4" s="19"/>
      <c r="P4" s="1012">
        <v>5</v>
      </c>
      <c r="Q4" s="1012"/>
      <c r="R4" s="1012">
        <v>6</v>
      </c>
      <c r="S4" s="1012"/>
      <c r="T4" s="1012">
        <v>7</v>
      </c>
      <c r="U4" s="1012"/>
      <c r="V4" s="1012">
        <v>8</v>
      </c>
      <c r="W4" s="1012"/>
      <c r="X4" s="218"/>
      <c r="Y4" s="218"/>
    </row>
    <row r="5" spans="1:25" s="20" customFormat="1" ht="25.5" customHeight="1" x14ac:dyDescent="0.25">
      <c r="A5" s="18"/>
      <c r="B5" s="299"/>
      <c r="C5" s="299"/>
      <c r="D5" s="299"/>
      <c r="E5" s="499"/>
      <c r="F5" s="499"/>
      <c r="G5" s="1013" t="str">
        <f>IF(AND(CNTR_ExistSubInstEntries,INDEX(CNTR_FallBackSubInstRelevant,P5)=FALSE),"",HYPERLINK("#JUMP_G"&amp;P5,INDEX(EUconst_FallBackListNames,P5)))</f>
        <v>Delanläggning med processutsläpp (ej KL | icke-CBAM)</v>
      </c>
      <c r="H5" s="1014"/>
      <c r="I5" s="1013" t="str">
        <f>IF(AND(CNTR_ExistSubInstEntries,INDEX(CNTR_FallBackSubInstRelevant,R5)=FALSE),"",HYPERLINK("#JUMP_G"&amp;R5,INDEX(EUconst_FallBackListNames,R5)))</f>
        <v>Delanläggning med processutsläpp (KL | CBAM)</v>
      </c>
      <c r="J5" s="1014"/>
      <c r="K5" s="491"/>
      <c r="L5" s="491"/>
      <c r="M5" s="491"/>
      <c r="N5" s="491"/>
      <c r="O5" s="19"/>
      <c r="P5" s="1012">
        <v>9</v>
      </c>
      <c r="Q5" s="1012"/>
      <c r="R5" s="1012">
        <v>10</v>
      </c>
      <c r="S5" s="1012"/>
      <c r="T5" s="561"/>
      <c r="U5" s="561"/>
      <c r="V5" s="561"/>
      <c r="W5" s="561"/>
      <c r="X5" s="218"/>
      <c r="Y5" s="218"/>
    </row>
    <row r="6" spans="1:25" x14ac:dyDescent="0.25">
      <c r="O6" s="19"/>
      <c r="U6" s="23"/>
      <c r="V6" s="23"/>
      <c r="W6" s="238"/>
    </row>
    <row r="7" spans="1:25" ht="17.399999999999999" x14ac:dyDescent="0.25">
      <c r="C7" s="2" t="s">
        <v>308</v>
      </c>
      <c r="D7" s="663" t="str">
        <f>Translations!$B$383</f>
        <v>Bladet ”Fall-back” – DELANLÄGGNINGSDATA OM ”FALL-BACK”-DELANLÄGGNINGAR</v>
      </c>
      <c r="E7" s="663"/>
      <c r="F7" s="663"/>
      <c r="G7" s="663"/>
      <c r="H7" s="663"/>
      <c r="I7" s="663"/>
      <c r="J7" s="663"/>
      <c r="K7" s="663"/>
      <c r="L7" s="663"/>
      <c r="M7" s="663"/>
      <c r="N7" s="663"/>
      <c r="O7" s="19"/>
      <c r="U7" s="23"/>
      <c r="V7" s="23"/>
      <c r="W7" s="238"/>
    </row>
    <row r="8" spans="1:25" s="20" customFormat="1" ht="5.0999999999999996" customHeight="1" x14ac:dyDescent="0.3">
      <c r="A8" s="18"/>
      <c r="B8" s="194"/>
      <c r="C8" s="194"/>
      <c r="D8" s="194"/>
      <c r="E8" s="194"/>
      <c r="F8" s="194"/>
      <c r="G8" s="194"/>
      <c r="H8" s="194"/>
      <c r="I8" s="194"/>
      <c r="J8" s="194"/>
      <c r="K8" s="194"/>
      <c r="L8" s="194"/>
      <c r="M8" s="19"/>
      <c r="N8" s="19"/>
      <c r="O8" s="19"/>
      <c r="P8" s="310"/>
      <c r="Q8" s="310"/>
      <c r="R8" s="310"/>
      <c r="S8" s="310"/>
      <c r="T8" s="310"/>
      <c r="U8" s="310"/>
      <c r="V8" s="310"/>
      <c r="W8" s="359"/>
      <c r="X8" s="244"/>
      <c r="Y8" s="244"/>
    </row>
    <row r="9" spans="1:25" s="20" customFormat="1" ht="15" customHeight="1" x14ac:dyDescent="0.3">
      <c r="A9" s="18"/>
      <c r="B9" s="194"/>
      <c r="C9" s="194"/>
      <c r="D9" s="194"/>
      <c r="E9" s="1010" t="str">
        <f>Translations!$B$384</f>
        <v>Navigationspanelen ovan innehåller endast länkar till de delanläggningar som anges som ”relevanta” i avsnitt C.I.</v>
      </c>
      <c r="F9" s="1010"/>
      <c r="G9" s="1010"/>
      <c r="H9" s="1010"/>
      <c r="I9" s="1010"/>
      <c r="J9" s="1010"/>
      <c r="K9" s="1010"/>
      <c r="L9" s="1010"/>
      <c r="M9" s="1010"/>
      <c r="N9" s="19"/>
      <c r="O9" s="19"/>
      <c r="P9" s="310"/>
      <c r="Q9" s="310"/>
      <c r="R9" s="310"/>
      <c r="S9" s="310"/>
      <c r="T9" s="310"/>
      <c r="U9" s="310"/>
      <c r="V9" s="310"/>
      <c r="W9" s="359"/>
      <c r="X9" s="244"/>
      <c r="Y9" s="244"/>
    </row>
    <row r="10" spans="1:25" x14ac:dyDescent="0.25">
      <c r="D10" s="1001"/>
      <c r="E10" s="1001"/>
      <c r="F10" s="1001"/>
      <c r="G10" s="1001"/>
      <c r="H10" s="1001"/>
      <c r="I10" s="1001"/>
      <c r="J10" s="1001"/>
      <c r="K10" s="1001"/>
      <c r="L10" s="1001"/>
      <c r="M10" s="1001"/>
      <c r="N10" s="1001"/>
      <c r="O10" s="19"/>
      <c r="U10" s="23"/>
      <c r="V10" s="23"/>
      <c r="W10" s="238"/>
    </row>
    <row r="11" spans="1:25" ht="16.5" customHeight="1" x14ac:dyDescent="0.25">
      <c r="C11" s="664" t="str">
        <f>Translations!$B$235</f>
        <v>Introduktion till bladet</v>
      </c>
      <c r="D11" s="664"/>
      <c r="E11" s="664"/>
      <c r="F11" s="664"/>
      <c r="G11" s="664"/>
      <c r="H11" s="664"/>
      <c r="I11" s="664"/>
      <c r="J11" s="664"/>
      <c r="K11" s="664"/>
      <c r="L11" s="664"/>
      <c r="M11" s="664"/>
      <c r="N11" s="664"/>
      <c r="O11" s="19"/>
      <c r="P11" s="245"/>
      <c r="Q11" s="245"/>
      <c r="R11" s="245"/>
      <c r="S11" s="245"/>
      <c r="T11" s="245"/>
      <c r="U11" s="23"/>
      <c r="V11" s="23"/>
      <c r="W11" s="238"/>
    </row>
    <row r="12" spans="1:25" ht="5.0999999999999996" customHeight="1" thickBot="1" x14ac:dyDescent="0.3">
      <c r="O12" s="19"/>
      <c r="P12" s="245"/>
      <c r="Q12" s="245"/>
      <c r="R12" s="245"/>
      <c r="S12" s="245"/>
      <c r="T12" s="245"/>
      <c r="U12" s="245"/>
      <c r="V12" s="245"/>
      <c r="W12" s="262"/>
    </row>
    <row r="13" spans="1:25" ht="5.0999999999999996" customHeight="1" x14ac:dyDescent="0.25">
      <c r="C13" s="208"/>
      <c r="D13" s="209"/>
      <c r="E13" s="209"/>
      <c r="F13" s="209"/>
      <c r="G13" s="209"/>
      <c r="H13" s="209"/>
      <c r="I13" s="209"/>
      <c r="J13" s="209"/>
      <c r="K13" s="209"/>
      <c r="L13" s="209"/>
      <c r="M13" s="209"/>
      <c r="N13" s="210"/>
      <c r="O13" s="19"/>
      <c r="P13" s="245"/>
      <c r="Q13" s="245"/>
      <c r="R13" s="245"/>
      <c r="S13" s="245"/>
      <c r="T13" s="245"/>
      <c r="U13" s="245"/>
      <c r="V13" s="245"/>
      <c r="W13" s="262"/>
    </row>
    <row r="14" spans="1:25" ht="12.75" customHeight="1" x14ac:dyDescent="0.25">
      <c r="C14" s="211"/>
      <c r="D14" s="875" t="str">
        <f>Translations!$B$236</f>
        <v>Alla beskrivningar av de metoder som används i nedanstående avsnitt för att beräkna de parametrar som ska övervakas och rapporteras ska, i förekommande fall, innefatta följande:</v>
      </c>
      <c r="E14" s="875"/>
      <c r="F14" s="875"/>
      <c r="G14" s="875"/>
      <c r="H14" s="875"/>
      <c r="I14" s="875"/>
      <c r="J14" s="875"/>
      <c r="K14" s="875"/>
      <c r="L14" s="875"/>
      <c r="M14" s="875"/>
      <c r="N14" s="876"/>
      <c r="O14" s="19"/>
      <c r="P14" s="245"/>
      <c r="Q14" s="245"/>
      <c r="R14" s="245"/>
      <c r="S14" s="245"/>
      <c r="T14" s="245"/>
      <c r="U14" s="245"/>
      <c r="V14" s="245"/>
      <c r="W14" s="262"/>
    </row>
    <row r="15" spans="1:25" ht="12.75" customHeight="1" x14ac:dyDescent="0.25">
      <c r="C15" s="211"/>
      <c r="D15" s="212" t="s">
        <v>139</v>
      </c>
      <c r="E15" s="877" t="str">
        <f>Translations!$B$237</f>
        <v>steg vid beräkningen</v>
      </c>
      <c r="F15" s="877"/>
      <c r="G15" s="877"/>
      <c r="H15" s="877"/>
      <c r="I15" s="877"/>
      <c r="J15" s="877"/>
      <c r="K15" s="877"/>
      <c r="L15" s="877"/>
      <c r="M15" s="877"/>
      <c r="N15" s="878"/>
      <c r="O15" s="19"/>
      <c r="P15" s="245"/>
      <c r="Q15" s="245"/>
      <c r="R15" s="245"/>
      <c r="S15" s="245"/>
      <c r="T15" s="245"/>
      <c r="U15" s="245"/>
      <c r="V15" s="245"/>
      <c r="W15" s="262"/>
    </row>
    <row r="16" spans="1:25" ht="12.75" customHeight="1" x14ac:dyDescent="0.25">
      <c r="C16" s="211"/>
      <c r="D16" s="212" t="s">
        <v>139</v>
      </c>
      <c r="E16" s="877" t="str">
        <f>Translations!$B$238</f>
        <v xml:space="preserve">datakällor </v>
      </c>
      <c r="F16" s="877"/>
      <c r="G16" s="877"/>
      <c r="H16" s="877"/>
      <c r="I16" s="877"/>
      <c r="J16" s="877"/>
      <c r="K16" s="877"/>
      <c r="L16" s="877"/>
      <c r="M16" s="877"/>
      <c r="N16" s="878"/>
      <c r="O16" s="19"/>
      <c r="P16" s="245"/>
      <c r="Q16" s="245"/>
      <c r="R16" s="245"/>
      <c r="S16" s="245"/>
      <c r="T16" s="245"/>
      <c r="U16" s="245"/>
      <c r="V16" s="245"/>
      <c r="W16" s="262"/>
    </row>
    <row r="17" spans="1:25" ht="12.75" customHeight="1" x14ac:dyDescent="0.25">
      <c r="C17" s="211"/>
      <c r="D17" s="212" t="s">
        <v>139</v>
      </c>
      <c r="E17" s="877" t="str">
        <f>Translations!$B$239</f>
        <v xml:space="preserve">beräkningsformel </v>
      </c>
      <c r="F17" s="877"/>
      <c r="G17" s="877"/>
      <c r="H17" s="877"/>
      <c r="I17" s="877"/>
      <c r="J17" s="877"/>
      <c r="K17" s="877"/>
      <c r="L17" s="877"/>
      <c r="M17" s="877"/>
      <c r="N17" s="878"/>
      <c r="O17" s="19"/>
      <c r="P17" s="245"/>
      <c r="Q17" s="245"/>
      <c r="R17" s="245"/>
      <c r="S17" s="245"/>
      <c r="T17" s="245"/>
      <c r="U17" s="245"/>
      <c r="V17" s="245"/>
      <c r="W17" s="262"/>
    </row>
    <row r="18" spans="1:25" ht="12.75" customHeight="1" x14ac:dyDescent="0.25">
      <c r="C18" s="211"/>
      <c r="D18" s="212" t="s">
        <v>139</v>
      </c>
      <c r="E18" s="877" t="str">
        <f>Translations!$B$240</f>
        <v xml:space="preserve">relevanta beräkningsfaktorer inklusive måttenhet </v>
      </c>
      <c r="F18" s="877"/>
      <c r="G18" s="877"/>
      <c r="H18" s="877"/>
      <c r="I18" s="877"/>
      <c r="J18" s="877"/>
      <c r="K18" s="877"/>
      <c r="L18" s="877"/>
      <c r="M18" s="877"/>
      <c r="N18" s="878"/>
      <c r="O18" s="19"/>
      <c r="P18" s="245"/>
      <c r="Q18" s="245"/>
      <c r="R18" s="245"/>
      <c r="S18" s="245"/>
      <c r="T18" s="245"/>
      <c r="U18" s="245"/>
      <c r="V18" s="245"/>
      <c r="W18" s="262"/>
    </row>
    <row r="19" spans="1:25" ht="12.75" customHeight="1" x14ac:dyDescent="0.25">
      <c r="C19" s="211"/>
      <c r="D19" s="212" t="s">
        <v>139</v>
      </c>
      <c r="E19" s="877" t="str">
        <f>Translations!$B$241</f>
        <v xml:space="preserve">horisontella och vertikala kontroller för bekräftande uppgifter </v>
      </c>
      <c r="F19" s="877"/>
      <c r="G19" s="877"/>
      <c r="H19" s="877"/>
      <c r="I19" s="877"/>
      <c r="J19" s="877"/>
      <c r="K19" s="877"/>
      <c r="L19" s="877"/>
      <c r="M19" s="877"/>
      <c r="N19" s="878"/>
      <c r="O19" s="19"/>
      <c r="P19" s="245"/>
      <c r="Q19" s="245"/>
      <c r="R19" s="245"/>
      <c r="S19" s="245"/>
      <c r="T19" s="245"/>
      <c r="U19" s="245"/>
      <c r="V19" s="245"/>
      <c r="W19" s="262"/>
    </row>
    <row r="20" spans="1:25" ht="12.75" customHeight="1" x14ac:dyDescent="0.25">
      <c r="C20" s="211"/>
      <c r="D20" s="212" t="s">
        <v>139</v>
      </c>
      <c r="E20" s="877" t="str">
        <f>Translations!$B$242</f>
        <v>förfaranden för provtagningsplaner</v>
      </c>
      <c r="F20" s="877"/>
      <c r="G20" s="877"/>
      <c r="H20" s="877"/>
      <c r="I20" s="877"/>
      <c r="J20" s="877"/>
      <c r="K20" s="877"/>
      <c r="L20" s="877"/>
      <c r="M20" s="877"/>
      <c r="N20" s="878"/>
      <c r="O20" s="19"/>
      <c r="P20" s="245"/>
      <c r="Q20" s="245"/>
      <c r="R20" s="245"/>
      <c r="S20" s="245"/>
      <c r="T20" s="245"/>
      <c r="U20" s="245"/>
      <c r="V20" s="245"/>
      <c r="W20" s="262"/>
    </row>
    <row r="21" spans="1:25" ht="12.75" customHeight="1" x14ac:dyDescent="0.25">
      <c r="C21" s="211"/>
      <c r="D21" s="212" t="s">
        <v>139</v>
      </c>
      <c r="E21" s="877" t="str">
        <f>Translations!$B$243</f>
        <v>mätutrustning som används med hänvisning till relevanta diagram och en beskrivning av hur de installeras och underhålls</v>
      </c>
      <c r="F21" s="877"/>
      <c r="G21" s="877"/>
      <c r="H21" s="877"/>
      <c r="I21" s="877"/>
      <c r="J21" s="877"/>
      <c r="K21" s="877"/>
      <c r="L21" s="877"/>
      <c r="M21" s="877"/>
      <c r="N21" s="878"/>
      <c r="O21" s="19"/>
      <c r="P21" s="245"/>
      <c r="Q21" s="245"/>
      <c r="R21" s="245"/>
      <c r="S21" s="245"/>
      <c r="T21" s="245"/>
      <c r="U21" s="245"/>
      <c r="V21" s="245"/>
      <c r="W21" s="262"/>
    </row>
    <row r="22" spans="1:25" ht="12.75" customHeight="1" x14ac:dyDescent="0.25">
      <c r="C22" s="211"/>
      <c r="D22" s="212" t="s">
        <v>139</v>
      </c>
      <c r="E22" s="877" t="str">
        <f>Translations!$B$244</f>
        <v>en förteckning över laboratorier som deltar i utförandet av relevanta analytiska förfaranden</v>
      </c>
      <c r="F22" s="877"/>
      <c r="G22" s="877"/>
      <c r="H22" s="877"/>
      <c r="I22" s="877"/>
      <c r="J22" s="877"/>
      <c r="K22" s="877"/>
      <c r="L22" s="877"/>
      <c r="M22" s="877"/>
      <c r="N22" s="878"/>
      <c r="O22" s="19"/>
      <c r="P22" s="245"/>
      <c r="Q22" s="245"/>
      <c r="R22" s="245"/>
      <c r="S22" s="245"/>
      <c r="T22" s="245"/>
      <c r="U22" s="245"/>
      <c r="V22" s="245"/>
      <c r="W22" s="262"/>
    </row>
    <row r="23" spans="1:25" ht="5.0999999999999996" customHeight="1" x14ac:dyDescent="0.25">
      <c r="C23" s="211"/>
      <c r="D23" s="250"/>
      <c r="E23" s="213"/>
      <c r="F23" s="213"/>
      <c r="G23" s="213"/>
      <c r="H23" s="213"/>
      <c r="I23" s="213"/>
      <c r="J23" s="213"/>
      <c r="K23" s="213"/>
      <c r="L23" s="213"/>
      <c r="M23" s="213"/>
      <c r="N23" s="214"/>
      <c r="O23" s="19"/>
      <c r="P23" s="245"/>
      <c r="Q23" s="245"/>
      <c r="R23" s="245"/>
      <c r="S23" s="245"/>
      <c r="T23" s="245"/>
      <c r="U23" s="245"/>
      <c r="V23" s="245"/>
      <c r="W23" s="262"/>
    </row>
    <row r="24" spans="1:25" ht="12.75" customHeight="1" x14ac:dyDescent="0.25">
      <c r="C24" s="211"/>
      <c r="D24" s="875" t="str">
        <f>Translations!$B$245</f>
        <v>Där så krävs ska beskrivningen innehålla resultatet av den förenklade osäkerhetsbedömning som avses i artikel 7.2.</v>
      </c>
      <c r="E24" s="875"/>
      <c r="F24" s="875"/>
      <c r="G24" s="875"/>
      <c r="H24" s="875"/>
      <c r="I24" s="875"/>
      <c r="J24" s="875"/>
      <c r="K24" s="875"/>
      <c r="L24" s="875"/>
      <c r="M24" s="875"/>
      <c r="N24" s="876"/>
      <c r="O24" s="19"/>
      <c r="P24" s="245"/>
      <c r="Q24" s="245"/>
      <c r="R24" s="245"/>
      <c r="S24" s="245"/>
      <c r="T24" s="245"/>
      <c r="U24" s="245"/>
      <c r="V24" s="245"/>
      <c r="W24" s="262"/>
    </row>
    <row r="25" spans="1:25" ht="12.75" customHeight="1" x14ac:dyDescent="0.25">
      <c r="C25" s="211"/>
      <c r="D25" s="875" t="str">
        <f>Translations!$B$246</f>
        <v>För varje relevant beräkningsmetod ska planen innehålla ett exempel med verkliga data.</v>
      </c>
      <c r="E25" s="875"/>
      <c r="F25" s="875"/>
      <c r="G25" s="875"/>
      <c r="H25" s="875"/>
      <c r="I25" s="875"/>
      <c r="J25" s="875"/>
      <c r="K25" s="875"/>
      <c r="L25" s="875"/>
      <c r="M25" s="875"/>
      <c r="N25" s="876"/>
      <c r="O25" s="19"/>
      <c r="P25" s="245"/>
      <c r="Q25" s="245"/>
      <c r="R25" s="245"/>
      <c r="S25" s="245"/>
      <c r="T25" s="245"/>
      <c r="U25" s="245"/>
      <c r="V25" s="245"/>
      <c r="W25" s="262"/>
    </row>
    <row r="26" spans="1:25" ht="5.0999999999999996" customHeight="1" thickBot="1" x14ac:dyDescent="0.3">
      <c r="C26" s="215"/>
      <c r="D26" s="216"/>
      <c r="E26" s="216"/>
      <c r="F26" s="216"/>
      <c r="G26" s="216"/>
      <c r="H26" s="216"/>
      <c r="I26" s="216"/>
      <c r="J26" s="216"/>
      <c r="K26" s="216"/>
      <c r="L26" s="216"/>
      <c r="M26" s="216"/>
      <c r="N26" s="217"/>
      <c r="O26" s="19"/>
      <c r="P26" s="245"/>
      <c r="Q26" s="245"/>
      <c r="R26" s="245"/>
      <c r="S26" s="245"/>
      <c r="T26" s="245"/>
      <c r="U26" s="245"/>
      <c r="V26" s="245"/>
      <c r="W26" s="262"/>
    </row>
    <row r="27" spans="1:25" s="20" customFormat="1" ht="13.2" x14ac:dyDescent="0.25">
      <c r="A27" s="245"/>
      <c r="B27" s="36"/>
      <c r="C27" s="36"/>
      <c r="D27" s="36"/>
      <c r="E27" s="36"/>
      <c r="F27" s="36"/>
      <c r="G27" s="36"/>
      <c r="H27" s="36"/>
      <c r="I27" s="36"/>
      <c r="J27" s="36"/>
      <c r="K27" s="36"/>
      <c r="L27" s="36"/>
      <c r="M27" s="36"/>
      <c r="N27" s="36"/>
      <c r="O27" s="19"/>
      <c r="P27" s="22"/>
      <c r="Q27" s="22"/>
      <c r="R27" s="23"/>
      <c r="S27" s="23"/>
      <c r="T27" s="22"/>
      <c r="U27" s="22"/>
      <c r="V27" s="22"/>
      <c r="W27" s="238"/>
    </row>
    <row r="28" spans="1:25" ht="16.5" customHeight="1" x14ac:dyDescent="0.25">
      <c r="C28" s="242" t="s">
        <v>24</v>
      </c>
      <c r="D28" s="785" t="str">
        <f>Translations!$B$385</f>
        <v>”Fall-back”-delanläggningar</v>
      </c>
      <c r="E28" s="785"/>
      <c r="F28" s="785"/>
      <c r="G28" s="785"/>
      <c r="H28" s="785"/>
      <c r="I28" s="785"/>
      <c r="J28" s="785"/>
      <c r="K28" s="785"/>
      <c r="L28" s="785"/>
      <c r="M28" s="785"/>
      <c r="N28" s="785"/>
      <c r="O28" s="19"/>
      <c r="P28" s="245"/>
      <c r="Q28" s="245"/>
      <c r="R28" s="245"/>
      <c r="S28" s="245"/>
      <c r="T28" s="245"/>
      <c r="U28" s="23"/>
      <c r="V28" s="23"/>
      <c r="W28" s="238"/>
    </row>
    <row r="29" spans="1:25" s="20" customFormat="1" ht="14.4" thickBot="1" x14ac:dyDescent="0.3">
      <c r="A29" s="245"/>
      <c r="B29" s="36"/>
      <c r="C29" s="163"/>
      <c r="D29" s="163"/>
      <c r="E29" s="163"/>
      <c r="F29" s="163"/>
      <c r="G29" s="163"/>
      <c r="H29" s="163"/>
      <c r="I29" s="163"/>
      <c r="J29" s="163"/>
      <c r="K29" s="163"/>
      <c r="L29" s="163"/>
      <c r="M29" s="163"/>
      <c r="N29" s="163"/>
      <c r="O29" s="19"/>
      <c r="P29" s="22"/>
      <c r="Q29" s="22"/>
      <c r="R29" s="23"/>
      <c r="S29" s="23"/>
      <c r="T29" s="22"/>
      <c r="U29" s="23"/>
      <c r="V29" s="23"/>
      <c r="W29" s="238"/>
    </row>
    <row r="30" spans="1:25" s="20" customFormat="1" ht="15" customHeight="1" thickBot="1" x14ac:dyDescent="0.3">
      <c r="A30" s="245"/>
      <c r="B30" s="163"/>
      <c r="C30" s="374">
        <v>1</v>
      </c>
      <c r="D30" s="1020" t="str">
        <f>Translations!$B$386</f>
        <v>”Fall-back”-delanläggning:</v>
      </c>
      <c r="E30" s="1021"/>
      <c r="F30" s="1021"/>
      <c r="G30" s="1021"/>
      <c r="H30" s="1022"/>
      <c r="I30" s="1023" t="str">
        <f>INDEX(EUconst_FallBackListNames,$C30)</f>
        <v>Delanläggning med värmeriktmärke (KL | icke-CBAM)</v>
      </c>
      <c r="J30" s="1024"/>
      <c r="K30" s="1024"/>
      <c r="L30" s="1025"/>
      <c r="M30" s="1026" t="str">
        <f>IF(ISBLANK(INDEX(CNTR_FallBackSubInstRelevant,C30)),"",IF(INDEX(CNTR_FallBackSubInstRelevant,C30),EUConst_Relevant,EUConst_NotRelevant))</f>
        <v/>
      </c>
      <c r="N30" s="1027"/>
      <c r="O30" s="19"/>
      <c r="P30" s="373">
        <f>C30</f>
        <v>1</v>
      </c>
      <c r="Q30" s="245"/>
      <c r="R30" s="245"/>
      <c r="S30" s="245"/>
      <c r="T30" s="245"/>
      <c r="U30" s="23"/>
      <c r="V30" s="311" t="s">
        <v>326</v>
      </c>
      <c r="W30" s="356" t="b">
        <f>AND(CNTR_ExistSubInstEntries,M30=EUConst_NotRelevant)</f>
        <v>0</v>
      </c>
    </row>
    <row r="31" spans="1:25" s="20" customFormat="1" ht="12.75" customHeight="1" thickBot="1" x14ac:dyDescent="0.3">
      <c r="A31" s="245"/>
      <c r="B31" s="36"/>
      <c r="C31" s="278"/>
      <c r="D31" s="279"/>
      <c r="E31" s="279"/>
      <c r="F31" s="279"/>
      <c r="G31" s="279"/>
      <c r="H31" s="280"/>
      <c r="I31" s="1028" t="str">
        <f>IF(M30=EUConst_NotRelevant,HYPERLINK(Q31,EUconst_MsgGoToNextSubInst),IF(M30=EUConst_Relevant,HYPERLINK("",EUconst_MsgEnterThisSection),""))</f>
        <v/>
      </c>
      <c r="J31" s="1029"/>
      <c r="K31" s="1029"/>
      <c r="L31" s="1029"/>
      <c r="M31" s="1030"/>
      <c r="N31" s="1031"/>
      <c r="O31" s="19"/>
      <c r="P31" s="22" t="s">
        <v>175</v>
      </c>
      <c r="Q31" s="371" t="str">
        <f>"#JUMP_G"&amp;P30+1</f>
        <v>#JUMP_G2</v>
      </c>
      <c r="R31" s="22"/>
      <c r="S31" s="22"/>
      <c r="T31" s="22"/>
      <c r="U31" s="23"/>
      <c r="V31" s="23"/>
      <c r="W31" s="238"/>
      <c r="X31" s="244"/>
      <c r="Y31" s="244"/>
    </row>
    <row r="32" spans="1:25" ht="5.0999999999999996" customHeight="1" x14ac:dyDescent="0.25">
      <c r="C32" s="282"/>
      <c r="D32" s="283"/>
      <c r="E32" s="283"/>
      <c r="F32" s="283"/>
      <c r="G32" s="283"/>
      <c r="H32" s="283"/>
      <c r="I32" s="283"/>
      <c r="J32" s="283"/>
      <c r="K32" s="283"/>
      <c r="L32" s="283"/>
      <c r="M32" s="283"/>
      <c r="N32" s="284"/>
      <c r="O32" s="19"/>
      <c r="U32" s="23"/>
      <c r="V32" s="23"/>
      <c r="W32" s="238"/>
    </row>
    <row r="33" spans="2:23" ht="12.75" customHeight="1" x14ac:dyDescent="0.25">
      <c r="C33" s="224"/>
      <c r="D33" s="16" t="s">
        <v>25</v>
      </c>
      <c r="E33" s="744" t="str">
        <f>Translations!$B$297</f>
        <v>Delanläggningens systemgränser</v>
      </c>
      <c r="F33" s="744"/>
      <c r="G33" s="744"/>
      <c r="H33" s="744"/>
      <c r="I33" s="744"/>
      <c r="J33" s="744"/>
      <c r="K33" s="744"/>
      <c r="L33" s="744"/>
      <c r="M33" s="744"/>
      <c r="N33" s="961"/>
      <c r="O33" s="19"/>
      <c r="P33" s="245"/>
      <c r="Q33" s="245"/>
      <c r="R33" s="245"/>
      <c r="S33" s="245"/>
      <c r="T33" s="245"/>
      <c r="U33" s="23"/>
      <c r="V33" s="23"/>
      <c r="W33" s="238"/>
    </row>
    <row r="34" spans="2:23" ht="5.0999999999999996" customHeight="1" x14ac:dyDescent="0.25">
      <c r="B34" s="244"/>
      <c r="C34" s="224"/>
      <c r="N34" s="225"/>
      <c r="O34" s="19"/>
      <c r="P34" s="245"/>
      <c r="Q34" s="245"/>
      <c r="R34" s="245"/>
      <c r="S34" s="245"/>
      <c r="T34" s="245"/>
      <c r="U34" s="23"/>
      <c r="V34" s="23"/>
      <c r="W34" s="238"/>
    </row>
    <row r="35" spans="2:23" ht="12.75" customHeight="1" x14ac:dyDescent="0.25">
      <c r="B35" s="244"/>
      <c r="C35" s="224"/>
      <c r="D35" s="25" t="s">
        <v>31</v>
      </c>
      <c r="E35" s="862" t="str">
        <f>Translations!$B$249</f>
        <v>Information om tillämpad metod</v>
      </c>
      <c r="F35" s="862"/>
      <c r="G35" s="862"/>
      <c r="H35" s="862"/>
      <c r="I35" s="862"/>
      <c r="J35" s="862"/>
      <c r="K35" s="862"/>
      <c r="L35" s="862"/>
      <c r="M35" s="862"/>
      <c r="N35" s="968"/>
      <c r="O35" s="19"/>
      <c r="P35" s="245"/>
      <c r="Q35" s="245"/>
      <c r="R35" s="245"/>
      <c r="S35" s="245"/>
      <c r="T35" s="245"/>
      <c r="U35" s="23"/>
      <c r="V35" s="23"/>
      <c r="W35" s="238"/>
    </row>
    <row r="36" spans="2:23" ht="12.75" customHeight="1" x14ac:dyDescent="0.25">
      <c r="B36" s="244"/>
      <c r="C36" s="224"/>
      <c r="D36" s="25"/>
      <c r="E36" s="711" t="str">
        <f>Translations!$B$298</f>
        <v>I enlighet med punkt 2 b i bilaga VI, beskriv systemgränserna för denna delanläggning, omfattande följande aspekter:</v>
      </c>
      <c r="F36" s="711"/>
      <c r="G36" s="711"/>
      <c r="H36" s="711"/>
      <c r="I36" s="711"/>
      <c r="J36" s="711"/>
      <c r="K36" s="711"/>
      <c r="L36" s="711"/>
      <c r="M36" s="711"/>
      <c r="N36" s="992"/>
      <c r="O36" s="19"/>
      <c r="P36" s="245"/>
      <c r="Q36" s="245"/>
      <c r="R36" s="245"/>
      <c r="S36" s="245"/>
      <c r="T36" s="245"/>
      <c r="U36" s="23"/>
      <c r="V36" s="23"/>
      <c r="W36" s="238"/>
    </row>
    <row r="37" spans="2:23" ht="12.75" customHeight="1" x14ac:dyDescent="0.25">
      <c r="B37" s="244"/>
      <c r="C37" s="224"/>
      <c r="D37" s="25"/>
      <c r="E37" s="37" t="s">
        <v>139</v>
      </c>
      <c r="F37" s="858" t="str">
        <f>Translations!$B$299</f>
        <v xml:space="preserve">vilka tekniska enheter som ingår, </v>
      </c>
      <c r="G37" s="861"/>
      <c r="H37" s="861"/>
      <c r="I37" s="861"/>
      <c r="J37" s="861"/>
      <c r="K37" s="861"/>
      <c r="L37" s="861"/>
      <c r="M37" s="861"/>
      <c r="N37" s="946"/>
      <c r="O37" s="19"/>
      <c r="P37" s="245"/>
      <c r="Q37" s="245"/>
      <c r="R37" s="245"/>
      <c r="S37" s="245"/>
      <c r="T37" s="245"/>
      <c r="U37" s="23"/>
      <c r="V37" s="23"/>
      <c r="W37" s="238"/>
    </row>
    <row r="38" spans="2:23" ht="12.75" customHeight="1" x14ac:dyDescent="0.25">
      <c r="B38" s="244"/>
      <c r="C38" s="224"/>
      <c r="D38" s="25"/>
      <c r="E38" s="37" t="s">
        <v>139</v>
      </c>
      <c r="F38" s="858" t="str">
        <f>Translations!$B$300</f>
        <v xml:space="preserve">vilka processer som utförs, </v>
      </c>
      <c r="G38" s="861"/>
      <c r="H38" s="861"/>
      <c r="I38" s="861"/>
      <c r="J38" s="861"/>
      <c r="K38" s="861"/>
      <c r="L38" s="861"/>
      <c r="M38" s="861"/>
      <c r="N38" s="946"/>
      <c r="O38" s="19"/>
      <c r="P38" s="245"/>
      <c r="Q38" s="245"/>
      <c r="R38" s="245"/>
      <c r="S38" s="245"/>
      <c r="T38" s="245"/>
      <c r="U38" s="23"/>
      <c r="V38" s="23"/>
      <c r="W38" s="238"/>
    </row>
    <row r="39" spans="2:23" ht="12.75" customHeight="1" x14ac:dyDescent="0.25">
      <c r="B39" s="244"/>
      <c r="C39" s="224"/>
      <c r="D39" s="25"/>
      <c r="E39" s="37" t="s">
        <v>139</v>
      </c>
      <c r="F39" s="858" t="str">
        <f>Translations!$B$301</f>
        <v>vilka insatsvaror och insatsbränslen, samt</v>
      </c>
      <c r="G39" s="861"/>
      <c r="H39" s="861"/>
      <c r="I39" s="861"/>
      <c r="J39" s="861"/>
      <c r="K39" s="861"/>
      <c r="L39" s="861"/>
      <c r="M39" s="861"/>
      <c r="N39" s="946"/>
      <c r="O39" s="19"/>
      <c r="P39" s="245"/>
      <c r="Q39" s="245"/>
      <c r="R39" s="245"/>
      <c r="S39" s="245"/>
      <c r="T39" s="245"/>
      <c r="U39" s="23"/>
      <c r="V39" s="23"/>
      <c r="W39" s="238"/>
    </row>
    <row r="40" spans="2:23" ht="12.75" customHeight="1" x14ac:dyDescent="0.25">
      <c r="B40" s="244"/>
      <c r="C40" s="224"/>
      <c r="D40" s="25"/>
      <c r="E40" s="37" t="s">
        <v>139</v>
      </c>
      <c r="F40" s="858" t="str">
        <f>Translations!$B$302</f>
        <v>vilka produkter och utgående varor som tillskrivs.</v>
      </c>
      <c r="G40" s="861"/>
      <c r="H40" s="861"/>
      <c r="I40" s="861"/>
      <c r="J40" s="861"/>
      <c r="K40" s="861"/>
      <c r="L40" s="861"/>
      <c r="M40" s="861"/>
      <c r="N40" s="946"/>
      <c r="O40" s="19"/>
      <c r="P40" s="245"/>
      <c r="Q40" s="245"/>
      <c r="R40" s="245"/>
      <c r="S40" s="245"/>
      <c r="T40" s="245"/>
      <c r="U40" s="245"/>
      <c r="V40" s="245"/>
      <c r="W40" s="262"/>
    </row>
    <row r="41" spans="2:23" ht="25.5" customHeight="1" x14ac:dyDescent="0.25">
      <c r="B41" s="244"/>
      <c r="C41" s="224"/>
      <c r="D41" s="25"/>
      <c r="E41" s="783" t="str">
        <f>Translations!$B$304</f>
        <v>Om denna information redan har lämnats på ett tillräckligt utförligt sätt i avsnitt C.II, behöver ni enbart inkludera hänvisningar till avsnittet och gå vidare till punkterna nedan.</v>
      </c>
      <c r="F41" s="783"/>
      <c r="G41" s="783"/>
      <c r="H41" s="783"/>
      <c r="I41" s="783"/>
      <c r="J41" s="783"/>
      <c r="K41" s="783"/>
      <c r="L41" s="783"/>
      <c r="M41" s="783"/>
      <c r="N41" s="989"/>
      <c r="O41" s="19"/>
      <c r="P41" s="245"/>
      <c r="Q41" s="245"/>
      <c r="R41" s="245"/>
      <c r="S41" s="245"/>
      <c r="T41" s="245"/>
      <c r="U41" s="245"/>
      <c r="V41" s="245"/>
      <c r="W41" s="262"/>
    </row>
    <row r="42" spans="2:23" ht="50.1" customHeight="1" x14ac:dyDescent="0.25">
      <c r="B42" s="244"/>
      <c r="C42" s="224"/>
      <c r="D42" s="25"/>
      <c r="E42" s="972"/>
      <c r="F42" s="973"/>
      <c r="G42" s="973"/>
      <c r="H42" s="973"/>
      <c r="I42" s="973"/>
      <c r="J42" s="973"/>
      <c r="K42" s="973"/>
      <c r="L42" s="973"/>
      <c r="M42" s="973"/>
      <c r="N42" s="974"/>
      <c r="O42" s="19"/>
      <c r="P42" s="245"/>
      <c r="Q42" s="245"/>
      <c r="R42" s="245"/>
      <c r="S42" s="245"/>
      <c r="T42" s="245"/>
      <c r="U42" s="245"/>
      <c r="V42" s="245"/>
      <c r="W42" s="262"/>
    </row>
    <row r="43" spans="2:23" ht="5.0999999999999996" customHeight="1" x14ac:dyDescent="0.25">
      <c r="B43" s="244"/>
      <c r="C43" s="224"/>
      <c r="D43" s="25"/>
      <c r="N43" s="225"/>
      <c r="O43" s="19"/>
      <c r="P43" s="245"/>
      <c r="Q43" s="245"/>
      <c r="R43" s="245"/>
      <c r="S43" s="245"/>
      <c r="T43" s="245"/>
      <c r="U43" s="245"/>
      <c r="V43" s="245"/>
      <c r="W43" s="262"/>
    </row>
    <row r="44" spans="2:23" ht="12.75" customHeight="1" x14ac:dyDescent="0.25">
      <c r="B44" s="244"/>
      <c r="C44" s="224"/>
      <c r="D44" s="25" t="s">
        <v>32</v>
      </c>
      <c r="E44" s="975" t="str">
        <f>Translations!$B$210</f>
        <v>Hänvisning till externa filer, i förekommande fall</v>
      </c>
      <c r="F44" s="975"/>
      <c r="G44" s="975"/>
      <c r="H44" s="975"/>
      <c r="I44" s="975"/>
      <c r="J44" s="976"/>
      <c r="K44" s="845"/>
      <c r="L44" s="845"/>
      <c r="M44" s="845"/>
      <c r="N44" s="845"/>
      <c r="O44" s="19"/>
      <c r="P44" s="245"/>
      <c r="Q44" s="245"/>
      <c r="R44" s="245"/>
      <c r="S44" s="245"/>
      <c r="T44" s="245"/>
      <c r="U44" s="245"/>
      <c r="V44" s="245"/>
      <c r="W44" s="262"/>
    </row>
    <row r="45" spans="2:23" ht="5.0999999999999996" customHeight="1" x14ac:dyDescent="0.25">
      <c r="B45" s="244"/>
      <c r="C45" s="224"/>
      <c r="D45" s="25"/>
      <c r="N45" s="225"/>
      <c r="O45" s="19"/>
      <c r="P45" s="245"/>
      <c r="Q45" s="245"/>
      <c r="R45" s="245"/>
      <c r="S45" s="245"/>
      <c r="T45" s="245"/>
      <c r="U45" s="245"/>
      <c r="V45" s="245"/>
      <c r="W45" s="262"/>
    </row>
    <row r="46" spans="2:23" ht="12.75" customHeight="1" x14ac:dyDescent="0.25">
      <c r="B46" s="244"/>
      <c r="C46" s="224"/>
      <c r="D46" s="25" t="s">
        <v>33</v>
      </c>
      <c r="E46" s="975" t="str">
        <f>Translations!$B$305</f>
        <v>Hänvisning till ett separat utförligt flödesschema, i förekommande fall</v>
      </c>
      <c r="F46" s="975"/>
      <c r="G46" s="975"/>
      <c r="H46" s="975"/>
      <c r="I46" s="975"/>
      <c r="J46" s="976"/>
      <c r="K46" s="845"/>
      <c r="L46" s="845"/>
      <c r="M46" s="845"/>
      <c r="N46" s="845"/>
      <c r="O46" s="19"/>
      <c r="P46" s="245"/>
      <c r="Q46" s="245"/>
      <c r="R46" s="245"/>
      <c r="S46" s="245"/>
      <c r="T46" s="245"/>
      <c r="U46" s="245"/>
      <c r="V46" s="245"/>
      <c r="W46" s="262"/>
    </row>
    <row r="47" spans="2:23" ht="12.75" customHeight="1" x14ac:dyDescent="0.25">
      <c r="B47" s="244"/>
      <c r="C47" s="224"/>
      <c r="D47" s="25"/>
      <c r="E47" s="711" t="str">
        <f>Translations!$B$387</f>
        <v>Om det rör sig om mer komplexa delanläggningar, var god ge ett utförligt flödesschema om något sådant inte tagits med i punkt i ovan.</v>
      </c>
      <c r="F47" s="711"/>
      <c r="G47" s="711"/>
      <c r="H47" s="711"/>
      <c r="I47" s="711"/>
      <c r="J47" s="711"/>
      <c r="K47" s="711"/>
      <c r="L47" s="711"/>
      <c r="M47" s="711"/>
      <c r="N47" s="992"/>
      <c r="O47" s="19"/>
      <c r="P47" s="245"/>
      <c r="Q47" s="245"/>
      <c r="R47" s="245"/>
      <c r="S47" s="245"/>
      <c r="T47" s="245"/>
      <c r="U47" s="245"/>
      <c r="V47" s="245"/>
      <c r="W47" s="262"/>
    </row>
    <row r="48" spans="2:23" ht="5.0999999999999996" customHeight="1" x14ac:dyDescent="0.25">
      <c r="B48" s="244"/>
      <c r="C48" s="224"/>
      <c r="D48" s="25"/>
      <c r="N48" s="225"/>
      <c r="O48" s="19"/>
      <c r="P48" s="245"/>
      <c r="Q48" s="245"/>
      <c r="R48" s="245"/>
      <c r="S48" s="245"/>
      <c r="T48" s="245"/>
      <c r="U48" s="245"/>
      <c r="V48" s="245"/>
      <c r="W48" s="262"/>
    </row>
    <row r="49" spans="2:23" ht="5.0999999999999996" customHeight="1" x14ac:dyDescent="0.25">
      <c r="B49" s="244"/>
      <c r="C49" s="232"/>
      <c r="D49" s="235"/>
      <c r="E49" s="233"/>
      <c r="F49" s="233"/>
      <c r="G49" s="233"/>
      <c r="H49" s="233"/>
      <c r="I49" s="233"/>
      <c r="J49" s="233"/>
      <c r="K49" s="233"/>
      <c r="L49" s="233"/>
      <c r="M49" s="233"/>
      <c r="N49" s="234"/>
      <c r="O49" s="19"/>
      <c r="P49" s="245"/>
      <c r="Q49" s="245"/>
      <c r="R49" s="245"/>
      <c r="S49" s="245"/>
      <c r="T49" s="245"/>
      <c r="U49" s="245"/>
      <c r="V49" s="245"/>
      <c r="W49" s="262"/>
    </row>
    <row r="50" spans="2:23" ht="12.75" customHeight="1" x14ac:dyDescent="0.25">
      <c r="B50" s="244"/>
      <c r="C50" s="224"/>
      <c r="D50" s="16" t="s">
        <v>26</v>
      </c>
      <c r="E50" s="744" t="str">
        <f>Translations!$B$388</f>
        <v>Metod för att fastställa den årliga verksamhetsnivån</v>
      </c>
      <c r="F50" s="744"/>
      <c r="G50" s="744"/>
      <c r="H50" s="744"/>
      <c r="I50" s="744"/>
      <c r="J50" s="744"/>
      <c r="K50" s="744"/>
      <c r="L50" s="744"/>
      <c r="M50" s="744"/>
      <c r="N50" s="961"/>
      <c r="O50" s="19"/>
      <c r="P50" s="245"/>
      <c r="Q50" s="245"/>
      <c r="R50" s="245"/>
      <c r="S50" s="254"/>
      <c r="T50" s="254"/>
      <c r="U50" s="245"/>
      <c r="V50" s="245"/>
      <c r="W50" s="262"/>
    </row>
    <row r="51" spans="2:23" ht="25.5" customHeight="1" x14ac:dyDescent="0.25">
      <c r="B51" s="244"/>
      <c r="C51" s="224"/>
      <c r="E51" s="783" t="str">
        <f>Translations!$B$389</f>
        <v>För det särskilda syftet med datainsamling i enlighet med NIMs, bör detta avsnitt innefatta alla uppgifter som ges i avsnitt G.a i mallen för insamling av referensdata.</v>
      </c>
      <c r="F51" s="864"/>
      <c r="G51" s="864"/>
      <c r="H51" s="864"/>
      <c r="I51" s="864"/>
      <c r="J51" s="864"/>
      <c r="K51" s="864"/>
      <c r="L51" s="864"/>
      <c r="M51" s="864"/>
      <c r="N51" s="998"/>
      <c r="O51" s="19"/>
      <c r="P51" s="245"/>
      <c r="Q51" s="245"/>
      <c r="R51" s="245"/>
      <c r="S51" s="245"/>
      <c r="T51" s="245"/>
      <c r="U51" s="245"/>
      <c r="V51" s="245"/>
      <c r="W51" s="262"/>
    </row>
    <row r="52" spans="2:23" ht="5.0999999999999996" customHeight="1" x14ac:dyDescent="0.25">
      <c r="B52" s="244"/>
      <c r="C52" s="224"/>
      <c r="D52" s="25"/>
      <c r="E52" s="25"/>
      <c r="F52" s="25"/>
      <c r="G52" s="25"/>
      <c r="H52" s="25"/>
      <c r="I52" s="25"/>
      <c r="J52" s="25"/>
      <c r="K52" s="25"/>
      <c r="L52" s="25"/>
      <c r="M52" s="25"/>
      <c r="N52" s="530"/>
      <c r="O52" s="19"/>
      <c r="P52" s="22"/>
      <c r="Q52" s="245"/>
      <c r="R52" s="245"/>
      <c r="S52" s="245"/>
      <c r="T52" s="245"/>
      <c r="U52" s="245"/>
      <c r="V52" s="245"/>
      <c r="W52" s="262"/>
    </row>
    <row r="53" spans="2:23" ht="12.75" customHeight="1" x14ac:dyDescent="0.25">
      <c r="B53" s="244"/>
      <c r="C53" s="224"/>
      <c r="D53" s="25" t="s">
        <v>32</v>
      </c>
      <c r="E53" s="862" t="str">
        <f>Translations!$B$249</f>
        <v>Information om tillämpad metod</v>
      </c>
      <c r="F53" s="862"/>
      <c r="G53" s="862"/>
      <c r="H53" s="862"/>
      <c r="I53" s="862"/>
      <c r="J53" s="862"/>
      <c r="K53" s="862"/>
      <c r="L53" s="862"/>
      <c r="M53" s="862"/>
      <c r="N53" s="968"/>
      <c r="O53" s="19"/>
      <c r="P53" s="245"/>
      <c r="Q53" s="245"/>
      <c r="R53" s="245"/>
      <c r="S53" s="245"/>
      <c r="T53" s="245"/>
      <c r="U53" s="245"/>
      <c r="V53" s="245"/>
      <c r="W53" s="262"/>
    </row>
    <row r="54" spans="2:23" ht="12.75" customHeight="1" x14ac:dyDescent="0.25">
      <c r="B54" s="244"/>
      <c r="C54" s="224"/>
      <c r="D54" s="25"/>
      <c r="E54" s="711" t="str">
        <f>Translations!$B$250</f>
        <v>Var god välj nedan:</v>
      </c>
      <c r="F54" s="712"/>
      <c r="G54" s="712"/>
      <c r="H54" s="712"/>
      <c r="I54" s="712"/>
      <c r="J54" s="712"/>
      <c r="K54" s="712"/>
      <c r="L54" s="712"/>
      <c r="M54" s="712"/>
      <c r="N54" s="987"/>
      <c r="O54" s="19"/>
      <c r="P54" s="245"/>
      <c r="Q54" s="245"/>
      <c r="R54" s="245"/>
      <c r="S54" s="245"/>
      <c r="T54" s="245"/>
      <c r="U54" s="245"/>
      <c r="V54" s="245"/>
      <c r="W54" s="262"/>
    </row>
    <row r="55" spans="2:23" ht="12.75" customHeight="1" x14ac:dyDescent="0.25">
      <c r="B55" s="244"/>
      <c r="C55" s="224"/>
      <c r="D55" s="25"/>
      <c r="E55" s="37" t="s">
        <v>139</v>
      </c>
      <c r="F55" s="858" t="str">
        <f>Translations!$B$270</f>
        <v>Den datakälla som används för energiflöden enligt avsnitt 4.5 i bilaga VII till FAR.</v>
      </c>
      <c r="G55" s="861"/>
      <c r="H55" s="861"/>
      <c r="I55" s="861"/>
      <c r="J55" s="861"/>
      <c r="K55" s="861"/>
      <c r="L55" s="861"/>
      <c r="M55" s="861"/>
      <c r="N55" s="946"/>
      <c r="O55" s="19"/>
      <c r="P55" s="245"/>
      <c r="Q55" s="245"/>
      <c r="R55" s="245"/>
      <c r="S55" s="245"/>
      <c r="T55" s="245"/>
      <c r="U55" s="245"/>
      <c r="V55" s="245"/>
      <c r="W55" s="262"/>
    </row>
    <row r="56" spans="2:23" ht="12.75" customHeight="1" x14ac:dyDescent="0.25">
      <c r="B56" s="244"/>
      <c r="C56" s="224"/>
      <c r="D56" s="25"/>
      <c r="E56" s="37" t="s">
        <v>139</v>
      </c>
      <c r="F56" s="858" t="str">
        <f>Translations!$B$358</f>
        <v>Den metod som används för att fastställa årliga kvantiteter enligt avsnitt 7.2 i bilaga VII till FAR.</v>
      </c>
      <c r="G56" s="861"/>
      <c r="H56" s="861"/>
      <c r="I56" s="861"/>
      <c r="J56" s="861"/>
      <c r="K56" s="861"/>
      <c r="L56" s="861"/>
      <c r="M56" s="861"/>
      <c r="N56" s="946"/>
      <c r="O56" s="19"/>
      <c r="P56" s="245"/>
      <c r="Q56" s="245"/>
      <c r="R56" s="245"/>
      <c r="S56" s="245"/>
      <c r="T56" s="245"/>
      <c r="U56" s="245"/>
      <c r="V56" s="245"/>
      <c r="W56" s="262"/>
    </row>
    <row r="57" spans="2:23" ht="25.5" customHeight="1" x14ac:dyDescent="0.25">
      <c r="B57" s="244"/>
      <c r="C57" s="224"/>
      <c r="D57" s="25"/>
      <c r="E57" s="37"/>
      <c r="F57" s="858" t="str">
        <f>Translations!$B$253</f>
        <v>Eftersom mer än en av datakällorna kan vara relevanta kan högst tre källor anges enligt mallen. Om ännu fler datakällor är relevanta, var god ange de tre viktigaste källorna och beskriv metoden närmare nedan.</v>
      </c>
      <c r="G57" s="861"/>
      <c r="H57" s="861"/>
      <c r="I57" s="861"/>
      <c r="J57" s="861"/>
      <c r="K57" s="861"/>
      <c r="L57" s="861"/>
      <c r="M57" s="861"/>
      <c r="N57" s="946"/>
      <c r="O57" s="19"/>
      <c r="P57" s="245"/>
      <c r="Q57" s="245"/>
      <c r="R57" s="245"/>
      <c r="S57" s="245"/>
      <c r="T57" s="245"/>
      <c r="U57" s="245"/>
      <c r="V57" s="245"/>
      <c r="W57" s="262"/>
    </row>
    <row r="58" spans="2:23" ht="25.5" customHeight="1" x14ac:dyDescent="0.25">
      <c r="B58" s="244"/>
      <c r="C58" s="224"/>
      <c r="I58" s="863" t="str">
        <f>Translations!$B$254</f>
        <v>Datakälla</v>
      </c>
      <c r="J58" s="863"/>
      <c r="K58" s="863" t="str">
        <f>Translations!$B$255</f>
        <v>Andra datakällor 
(i förekommande fall)</v>
      </c>
      <c r="L58" s="863"/>
      <c r="M58" s="863" t="str">
        <f>Translations!$B$255</f>
        <v>Andra datakällor 
(i förekommande fall)</v>
      </c>
      <c r="N58" s="863"/>
      <c r="O58" s="19"/>
      <c r="P58" s="245"/>
      <c r="Q58" s="245"/>
      <c r="R58" s="245"/>
      <c r="S58" s="245"/>
      <c r="T58" s="245"/>
      <c r="U58" s="245"/>
      <c r="V58" s="245"/>
      <c r="W58" s="262"/>
    </row>
    <row r="59" spans="2:23" ht="12.75" customHeight="1" x14ac:dyDescent="0.25">
      <c r="B59" s="244"/>
      <c r="C59" s="224"/>
      <c r="D59" s="25"/>
      <c r="E59" s="118" t="s">
        <v>310</v>
      </c>
      <c r="F59" s="869" t="str">
        <f>Translations!$B$273</f>
        <v>Beräkning av mätbara värmeflöden</v>
      </c>
      <c r="G59" s="869"/>
      <c r="H59" s="870"/>
      <c r="I59" s="871"/>
      <c r="J59" s="872"/>
      <c r="K59" s="873"/>
      <c r="L59" s="874"/>
      <c r="M59" s="873"/>
      <c r="N59" s="890"/>
      <c r="O59" s="19"/>
      <c r="P59" s="245"/>
      <c r="Q59" s="245"/>
      <c r="R59" s="245"/>
      <c r="S59" s="245"/>
      <c r="T59" s="245"/>
      <c r="U59" s="245"/>
      <c r="V59" s="245"/>
      <c r="W59" s="262"/>
    </row>
    <row r="60" spans="2:23" ht="12.75" customHeight="1" x14ac:dyDescent="0.25">
      <c r="B60" s="244"/>
      <c r="C60" s="224"/>
      <c r="D60" s="25"/>
      <c r="E60" s="118" t="s">
        <v>311</v>
      </c>
      <c r="F60" s="869" t="str">
        <f>Translations!$B$274</f>
        <v>Mätbara nettovärmeflöden</v>
      </c>
      <c r="G60" s="869"/>
      <c r="H60" s="870"/>
      <c r="I60" s="871"/>
      <c r="J60" s="872"/>
      <c r="K60" s="873"/>
      <c r="L60" s="874"/>
      <c r="M60" s="873"/>
      <c r="N60" s="890"/>
      <c r="O60" s="19"/>
      <c r="P60" s="245"/>
      <c r="Q60" s="245"/>
      <c r="R60" s="245"/>
      <c r="S60" s="245"/>
      <c r="T60" s="245"/>
      <c r="U60" s="245"/>
      <c r="V60" s="245"/>
      <c r="W60" s="262"/>
    </row>
    <row r="61" spans="2:23" ht="5.0999999999999996" customHeight="1" x14ac:dyDescent="0.25">
      <c r="B61" s="244"/>
      <c r="C61" s="224"/>
      <c r="D61" s="25"/>
      <c r="N61" s="225"/>
      <c r="O61" s="19"/>
      <c r="P61" s="245"/>
      <c r="Q61" s="245"/>
      <c r="R61" s="245"/>
      <c r="S61" s="245"/>
      <c r="T61" s="245"/>
      <c r="U61" s="245"/>
      <c r="V61" s="245"/>
      <c r="W61" s="262"/>
    </row>
    <row r="62" spans="2:23" ht="12.75" customHeight="1" x14ac:dyDescent="0.25">
      <c r="B62" s="244"/>
      <c r="C62" s="224"/>
      <c r="D62" s="25"/>
      <c r="E62" s="118" t="s">
        <v>312</v>
      </c>
      <c r="F62" s="657" t="str">
        <f>Translations!$B$257</f>
        <v>Beskrivning av den metod som används</v>
      </c>
      <c r="G62" s="657"/>
      <c r="H62" s="657"/>
      <c r="I62" s="657"/>
      <c r="J62" s="657"/>
      <c r="K62" s="657"/>
      <c r="L62" s="657"/>
      <c r="M62" s="657"/>
      <c r="N62" s="940"/>
      <c r="O62" s="19"/>
      <c r="P62" s="245"/>
      <c r="Q62" s="245"/>
      <c r="R62" s="245"/>
      <c r="S62" s="245"/>
      <c r="T62" s="245"/>
      <c r="U62" s="245"/>
      <c r="V62" s="245"/>
      <c r="W62" s="262"/>
    </row>
    <row r="63" spans="2:23" ht="5.0999999999999996" customHeight="1" x14ac:dyDescent="0.25">
      <c r="B63" s="244"/>
      <c r="C63" s="224"/>
      <c r="E63" s="37"/>
      <c r="F63" s="531"/>
      <c r="G63" s="533"/>
      <c r="H63" s="533"/>
      <c r="I63" s="533"/>
      <c r="J63" s="533"/>
      <c r="K63" s="533"/>
      <c r="L63" s="533"/>
      <c r="M63" s="533"/>
      <c r="N63" s="549"/>
      <c r="O63" s="19"/>
      <c r="P63" s="245"/>
      <c r="Q63" s="245"/>
      <c r="R63" s="245"/>
      <c r="S63" s="245"/>
      <c r="T63" s="245"/>
      <c r="U63" s="245"/>
      <c r="V63" s="245"/>
      <c r="W63" s="262"/>
    </row>
    <row r="64" spans="2:23" ht="12.75" customHeight="1" x14ac:dyDescent="0.25">
      <c r="C64" s="224"/>
      <c r="D64" s="25"/>
      <c r="E64" s="118"/>
      <c r="F64" s="932" t="str">
        <f>IF(M30=EUConst_Relevant,HYPERLINK("#" &amp; Q64,EUConst_MsgDescription),"")</f>
        <v/>
      </c>
      <c r="G64" s="906"/>
      <c r="H64" s="906"/>
      <c r="I64" s="906"/>
      <c r="J64" s="906"/>
      <c r="K64" s="906"/>
      <c r="L64" s="906"/>
      <c r="M64" s="906"/>
      <c r="N64" s="907"/>
      <c r="O64" s="19"/>
      <c r="P64" s="22" t="s">
        <v>175</v>
      </c>
      <c r="Q64" s="371" t="str">
        <f>"#"&amp;ADDRESS(ROW($C$11),COLUMN($C$11))</f>
        <v>#$C$11</v>
      </c>
      <c r="R64" s="245"/>
      <c r="S64" s="245"/>
      <c r="T64" s="245"/>
      <c r="U64" s="245"/>
      <c r="V64" s="245"/>
      <c r="W64" s="262"/>
    </row>
    <row r="65" spans="1:23" ht="5.0999999999999996" customHeight="1" x14ac:dyDescent="0.25">
      <c r="C65" s="224"/>
      <c r="D65" s="25"/>
      <c r="E65" s="24"/>
      <c r="F65" s="941"/>
      <c r="G65" s="941"/>
      <c r="H65" s="941"/>
      <c r="I65" s="941"/>
      <c r="J65" s="941"/>
      <c r="K65" s="941"/>
      <c r="L65" s="941"/>
      <c r="M65" s="941"/>
      <c r="N65" s="942"/>
      <c r="O65" s="19"/>
      <c r="P65" s="245"/>
      <c r="Q65" s="245"/>
      <c r="R65" s="245"/>
      <c r="S65" s="245"/>
      <c r="T65" s="245"/>
      <c r="U65" s="245"/>
      <c r="V65" s="245"/>
      <c r="W65" s="262"/>
    </row>
    <row r="66" spans="1:23" s="249" customFormat="1" ht="50.1" customHeight="1" x14ac:dyDescent="0.25">
      <c r="A66" s="245"/>
      <c r="B66" s="12"/>
      <c r="C66" s="224"/>
      <c r="D66" s="24"/>
      <c r="E66" s="24"/>
      <c r="F66" s="891"/>
      <c r="G66" s="892"/>
      <c r="H66" s="892"/>
      <c r="I66" s="892"/>
      <c r="J66" s="892"/>
      <c r="K66" s="892"/>
      <c r="L66" s="892"/>
      <c r="M66" s="892"/>
      <c r="N66" s="893"/>
      <c r="O66" s="19"/>
      <c r="P66" s="254"/>
      <c r="Q66" s="254"/>
      <c r="R66" s="254"/>
      <c r="S66" s="245"/>
      <c r="T66" s="245"/>
      <c r="U66" s="245"/>
      <c r="V66" s="245"/>
      <c r="W66" s="262"/>
    </row>
    <row r="67" spans="1:23" ht="5.0999999999999996" customHeight="1" x14ac:dyDescent="0.25">
      <c r="C67" s="224"/>
      <c r="D67" s="25"/>
      <c r="N67" s="225"/>
      <c r="O67" s="19"/>
      <c r="P67" s="245"/>
      <c r="Q67" s="245"/>
      <c r="R67" s="245"/>
      <c r="S67" s="245"/>
      <c r="T67" s="245"/>
      <c r="U67" s="245"/>
      <c r="V67" s="245"/>
      <c r="W67" s="262"/>
    </row>
    <row r="68" spans="1:23" ht="12.75" customHeight="1" x14ac:dyDescent="0.25">
      <c r="C68" s="224"/>
      <c r="D68" s="25"/>
      <c r="E68" s="118" t="s">
        <v>313</v>
      </c>
      <c r="F68" s="894" t="str">
        <f>Translations!$B$210</f>
        <v>Hänvisning till externa filer, i förekommande fall</v>
      </c>
      <c r="G68" s="894"/>
      <c r="H68" s="894"/>
      <c r="I68" s="894"/>
      <c r="J68" s="894"/>
      <c r="K68" s="845"/>
      <c r="L68" s="845"/>
      <c r="M68" s="845"/>
      <c r="N68" s="845"/>
      <c r="O68" s="19"/>
      <c r="P68" s="245"/>
      <c r="Q68" s="245"/>
      <c r="R68" s="245"/>
      <c r="S68" s="245"/>
      <c r="T68" s="245"/>
      <c r="U68" s="245"/>
      <c r="V68" s="245"/>
      <c r="W68" s="262" t="s">
        <v>168</v>
      </c>
    </row>
    <row r="69" spans="1:23" ht="5.0999999999999996" customHeight="1" thickBot="1" x14ac:dyDescent="0.3">
      <c r="C69" s="224"/>
      <c r="D69" s="25"/>
      <c r="N69" s="225"/>
      <c r="O69" s="19"/>
      <c r="P69" s="245"/>
      <c r="Q69" s="245"/>
      <c r="R69" s="245"/>
      <c r="S69" s="245"/>
      <c r="T69" s="245"/>
      <c r="U69" s="245"/>
      <c r="V69" s="245"/>
      <c r="W69" s="245"/>
    </row>
    <row r="70" spans="1:23" ht="12.75" customHeight="1" x14ac:dyDescent="0.25">
      <c r="C70" s="224"/>
      <c r="D70" s="25" t="s">
        <v>32</v>
      </c>
      <c r="E70" s="884" t="str">
        <f>Translations!$B$258</f>
        <v>Har den hierarkiska ordningen följts?</v>
      </c>
      <c r="F70" s="884"/>
      <c r="G70" s="884"/>
      <c r="H70" s="885"/>
      <c r="I70" s="260"/>
      <c r="J70" s="256" t="str">
        <f>Translations!$B$259</f>
        <v>Om inte, varför?</v>
      </c>
      <c r="K70" s="871"/>
      <c r="L70" s="872"/>
      <c r="M70" s="872"/>
      <c r="N70" s="886"/>
      <c r="O70" s="19"/>
      <c r="P70" s="245"/>
      <c r="Q70" s="245"/>
      <c r="R70" s="245"/>
      <c r="S70" s="245"/>
      <c r="T70" s="245"/>
      <c r="U70" s="245"/>
      <c r="V70" s="245"/>
      <c r="W70" s="364" t="b">
        <f>AND(I70&lt;&gt;"",I70=TRUE)</f>
        <v>0</v>
      </c>
    </row>
    <row r="71" spans="1:23" ht="25.5" customHeight="1" x14ac:dyDescent="0.25">
      <c r="C71" s="224"/>
      <c r="E71" s="711"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71" s="712"/>
      <c r="G71" s="712"/>
      <c r="H71" s="712"/>
      <c r="I71" s="712"/>
      <c r="J71" s="712"/>
      <c r="K71" s="712"/>
      <c r="L71" s="712"/>
      <c r="M71" s="712"/>
      <c r="N71" s="987"/>
      <c r="O71" s="19"/>
      <c r="P71" s="245"/>
      <c r="Q71" s="245"/>
      <c r="R71" s="245"/>
      <c r="S71" s="245"/>
      <c r="T71" s="245"/>
      <c r="U71" s="245"/>
      <c r="V71" s="245"/>
      <c r="W71" s="362"/>
    </row>
    <row r="72" spans="1:23" ht="12.75" customHeight="1" x14ac:dyDescent="0.25">
      <c r="C72" s="224"/>
      <c r="D72" s="25"/>
      <c r="E72" s="37" t="s">
        <v>139</v>
      </c>
      <c r="F72" s="858" t="str">
        <f>Translations!$B$261</f>
        <v>Osäkerhetsbedömning: andra datakällor leder till mindre osäkerhet på grundval av den förenklade osäkerhetsbedömning som avses i artikel 7.2 i FAR.</v>
      </c>
      <c r="G72" s="858"/>
      <c r="H72" s="858"/>
      <c r="I72" s="858"/>
      <c r="J72" s="858"/>
      <c r="K72" s="858"/>
      <c r="L72" s="858"/>
      <c r="M72" s="858"/>
      <c r="N72" s="999"/>
      <c r="O72" s="19"/>
      <c r="P72" s="245"/>
      <c r="Q72" s="245"/>
      <c r="R72" s="245"/>
      <c r="S72" s="245"/>
      <c r="T72" s="245"/>
      <c r="U72" s="245"/>
      <c r="V72" s="245"/>
      <c r="W72" s="360"/>
    </row>
    <row r="73" spans="1:23" ht="12.75" customHeight="1" x14ac:dyDescent="0.25">
      <c r="C73" s="224"/>
      <c r="D73" s="25"/>
      <c r="E73" s="37" t="s">
        <v>139</v>
      </c>
      <c r="F73" s="858" t="str">
        <f>Translations!$B$262</f>
        <v>Teknisk ogenomförbarhet det är tekniskt ogenomförbart att använda sig av bättre datakällor.</v>
      </c>
      <c r="G73" s="861"/>
      <c r="H73" s="861"/>
      <c r="I73" s="861"/>
      <c r="J73" s="861"/>
      <c r="K73" s="861"/>
      <c r="L73" s="861"/>
      <c r="M73" s="861"/>
      <c r="N73" s="946"/>
      <c r="O73" s="19"/>
      <c r="P73" s="245"/>
      <c r="Q73" s="245"/>
      <c r="R73" s="245"/>
      <c r="S73" s="245"/>
      <c r="T73" s="245"/>
      <c r="U73" s="245"/>
      <c r="V73" s="245"/>
      <c r="W73" s="360"/>
    </row>
    <row r="74" spans="1:23" ht="12.75" customHeight="1" x14ac:dyDescent="0.25">
      <c r="C74" s="224"/>
      <c r="D74" s="25"/>
      <c r="E74" s="37" t="s">
        <v>139</v>
      </c>
      <c r="F74" s="858" t="str">
        <f>Translations!$B$263</f>
        <v>Orimliga kostnader: det skulle medföra orimliga kostnader att använda bättre datakällor.</v>
      </c>
      <c r="G74" s="861"/>
      <c r="H74" s="861"/>
      <c r="I74" s="861"/>
      <c r="J74" s="861"/>
      <c r="K74" s="861"/>
      <c r="L74" s="861"/>
      <c r="M74" s="861"/>
      <c r="N74" s="946"/>
      <c r="O74" s="19"/>
      <c r="P74" s="245"/>
      <c r="Q74" s="245"/>
      <c r="R74" s="245"/>
      <c r="S74" s="245"/>
      <c r="T74" s="245"/>
      <c r="U74" s="245"/>
      <c r="V74" s="245"/>
      <c r="W74" s="360"/>
    </row>
    <row r="75" spans="1:23" ht="5.0999999999999996" customHeight="1" x14ac:dyDescent="0.25">
      <c r="C75" s="224"/>
      <c r="E75" s="431"/>
      <c r="F75" s="431"/>
      <c r="G75" s="431"/>
      <c r="H75" s="431"/>
      <c r="I75" s="431"/>
      <c r="J75" s="431"/>
      <c r="K75" s="431"/>
      <c r="L75" s="431"/>
      <c r="M75" s="431"/>
      <c r="N75" s="555"/>
      <c r="O75" s="19"/>
      <c r="P75" s="245"/>
      <c r="Q75" s="245"/>
      <c r="R75" s="245"/>
      <c r="S75" s="245"/>
      <c r="T75" s="245"/>
      <c r="U75" s="245"/>
      <c r="V75" s="245"/>
      <c r="W75" s="360"/>
    </row>
    <row r="76" spans="1:23" ht="12.75" customHeight="1" x14ac:dyDescent="0.25">
      <c r="C76" s="224"/>
      <c r="D76" s="12"/>
      <c r="E76" s="12"/>
      <c r="F76" s="657" t="str">
        <f>Translations!$B$264</f>
        <v>Ytterligare uppgifter om eventuella avvikelser från hierarkin</v>
      </c>
      <c r="G76" s="657"/>
      <c r="H76" s="657"/>
      <c r="I76" s="657"/>
      <c r="J76" s="657"/>
      <c r="K76" s="657"/>
      <c r="L76" s="657"/>
      <c r="M76" s="657"/>
      <c r="N76" s="940"/>
      <c r="O76" s="19"/>
      <c r="P76" s="245"/>
      <c r="Q76" s="245"/>
      <c r="R76" s="245"/>
      <c r="S76" s="245"/>
      <c r="T76" s="245"/>
      <c r="U76" s="245"/>
      <c r="V76" s="245"/>
      <c r="W76" s="360"/>
    </row>
    <row r="77" spans="1:23" ht="25.5" customHeight="1" thickBot="1" x14ac:dyDescent="0.3">
      <c r="C77" s="224"/>
      <c r="D77" s="12"/>
      <c r="E77" s="12"/>
      <c r="F77" s="982"/>
      <c r="G77" s="983"/>
      <c r="H77" s="983"/>
      <c r="I77" s="983"/>
      <c r="J77" s="983"/>
      <c r="K77" s="983"/>
      <c r="L77" s="983"/>
      <c r="M77" s="983"/>
      <c r="N77" s="984"/>
      <c r="O77" s="19"/>
      <c r="P77" s="245"/>
      <c r="Q77" s="245"/>
      <c r="R77" s="245"/>
      <c r="S77" s="245"/>
      <c r="T77" s="245"/>
      <c r="U77" s="245"/>
      <c r="V77" s="245"/>
      <c r="W77" s="268" t="b">
        <f>W70</f>
        <v>0</v>
      </c>
    </row>
    <row r="78" spans="1:23" ht="5.0999999999999996" customHeight="1" x14ac:dyDescent="0.25">
      <c r="C78" s="224"/>
      <c r="D78" s="25"/>
      <c r="N78" s="225"/>
      <c r="O78" s="19"/>
      <c r="P78" s="245"/>
      <c r="Q78" s="245"/>
      <c r="R78" s="245"/>
      <c r="S78" s="245"/>
      <c r="T78" s="245"/>
      <c r="U78" s="245"/>
      <c r="V78" s="245"/>
      <c r="W78" s="262"/>
    </row>
    <row r="79" spans="1:23" ht="12.75" customHeight="1" x14ac:dyDescent="0.25">
      <c r="C79" s="224"/>
      <c r="D79" s="25" t="s">
        <v>33</v>
      </c>
      <c r="E79" s="985" t="str">
        <f>Translations!$B$828</f>
        <v>Beskrivning av metoden för att spåra de tillverkade produkterna och varorna</v>
      </c>
      <c r="F79" s="985"/>
      <c r="G79" s="985"/>
      <c r="H79" s="985"/>
      <c r="I79" s="985"/>
      <c r="J79" s="985"/>
      <c r="K79" s="985"/>
      <c r="L79" s="985"/>
      <c r="M79" s="985"/>
      <c r="N79" s="986"/>
      <c r="O79" s="19"/>
      <c r="P79" s="245"/>
      <c r="Q79" s="245"/>
      <c r="R79" s="245"/>
      <c r="S79" s="245"/>
      <c r="T79" s="245"/>
      <c r="U79" s="245"/>
      <c r="V79" s="245"/>
      <c r="W79" s="262"/>
    </row>
    <row r="80" spans="1:23" ht="12.75" customHeight="1" x14ac:dyDescent="0.25">
      <c r="B80" s="244"/>
      <c r="C80" s="224"/>
      <c r="E80" s="711" t="str">
        <f>Translations!$B$834</f>
        <v>Detta bör innefatta metoden för att spåra relevanta PRODCOM-koder och KN-nummer i enlighet med avsnitt 9 i bilaga VII (FAR).</v>
      </c>
      <c r="F80" s="712"/>
      <c r="G80" s="712"/>
      <c r="H80" s="712"/>
      <c r="I80" s="712"/>
      <c r="J80" s="712"/>
      <c r="K80" s="712"/>
      <c r="L80" s="712"/>
      <c r="M80" s="712"/>
      <c r="N80" s="987"/>
      <c r="O80" s="19"/>
      <c r="P80" s="245"/>
      <c r="Q80" s="245"/>
      <c r="R80" s="245"/>
      <c r="S80" s="245"/>
      <c r="T80" s="245"/>
      <c r="U80" s="245"/>
      <c r="V80" s="245"/>
      <c r="W80" s="262"/>
    </row>
    <row r="81" spans="2:23" ht="38.25" customHeight="1" x14ac:dyDescent="0.25">
      <c r="B81" s="244"/>
      <c r="C81" s="224"/>
      <c r="E81" s="711" t="str">
        <f>Translations!$B$835</f>
        <v xml:space="preserve">Om ni har exporterat mätbar värme till anläggningar eller enheter som inte omfattas av ETS-systemet, var god ange hur ni har fastställt statusen för koldioxidläckage i de processer där den mätbara värmen användes. Hänvisa i möjligaste mån till enheter och anläggningar, och i möjliga fall till anläggningarnas delanläggningar, samt ange relevanta KN-nummer, Nace- och PRODCOM-koder.   </v>
      </c>
      <c r="F81" s="712"/>
      <c r="G81" s="712"/>
      <c r="H81" s="712"/>
      <c r="I81" s="712"/>
      <c r="J81" s="712"/>
      <c r="K81" s="712"/>
      <c r="L81" s="712"/>
      <c r="M81" s="712"/>
      <c r="N81" s="987"/>
      <c r="O81" s="19"/>
      <c r="P81" s="245"/>
      <c r="Q81" s="245"/>
      <c r="R81" s="245"/>
      <c r="S81" s="245"/>
      <c r="T81" s="245"/>
      <c r="U81" s="245"/>
      <c r="V81" s="245"/>
      <c r="W81" s="262"/>
    </row>
    <row r="82" spans="2:23" ht="12.75" customHeight="1" x14ac:dyDescent="0.25">
      <c r="B82" s="244"/>
      <c r="C82" s="224"/>
      <c r="E82" s="711" t="str">
        <f>Translations!$B$393</f>
        <v>Om ni har exporterat mätbar värme för fjärrvärme, var god ange hur ni har fastställt mängden i fråga.</v>
      </c>
      <c r="F82" s="712"/>
      <c r="G82" s="712"/>
      <c r="H82" s="712"/>
      <c r="I82" s="712"/>
      <c r="J82" s="712"/>
      <c r="K82" s="712"/>
      <c r="L82" s="712"/>
      <c r="M82" s="712"/>
      <c r="N82" s="987"/>
      <c r="O82" s="19"/>
      <c r="P82" s="245"/>
      <c r="Q82" s="245"/>
      <c r="R82" s="245"/>
      <c r="S82" s="245"/>
      <c r="T82" s="245"/>
      <c r="U82" s="245"/>
      <c r="V82" s="245"/>
      <c r="W82" s="262"/>
    </row>
    <row r="83" spans="2:23" ht="5.0999999999999996" customHeight="1" x14ac:dyDescent="0.25">
      <c r="B83" s="244"/>
      <c r="C83" s="224"/>
      <c r="E83" s="37"/>
      <c r="F83" s="531"/>
      <c r="G83" s="533"/>
      <c r="H83" s="533"/>
      <c r="I83" s="533"/>
      <c r="J83" s="533"/>
      <c r="K83" s="533"/>
      <c r="L83" s="533"/>
      <c r="M83" s="533"/>
      <c r="N83" s="549"/>
      <c r="O83" s="19"/>
      <c r="P83" s="245"/>
      <c r="Q83" s="245"/>
      <c r="R83" s="245"/>
      <c r="S83" s="245"/>
      <c r="T83" s="245"/>
      <c r="U83" s="245"/>
      <c r="V83" s="245"/>
      <c r="W83" s="262"/>
    </row>
    <row r="84" spans="2:23" ht="12.75" customHeight="1" x14ac:dyDescent="0.25">
      <c r="B84" s="244"/>
      <c r="C84" s="224"/>
      <c r="D84" s="25"/>
      <c r="E84" s="118"/>
      <c r="F84" s="932" t="str">
        <f>IF(M30=EUConst_Relevant,HYPERLINK("#" &amp; Q84,EUConst_MsgDescription),"")</f>
        <v/>
      </c>
      <c r="G84" s="906"/>
      <c r="H84" s="906"/>
      <c r="I84" s="906"/>
      <c r="J84" s="906"/>
      <c r="K84" s="906"/>
      <c r="L84" s="906"/>
      <c r="M84" s="906"/>
      <c r="N84" s="907"/>
      <c r="O84" s="19"/>
      <c r="P84" s="22" t="s">
        <v>175</v>
      </c>
      <c r="Q84" s="371" t="str">
        <f>"#"&amp;ADDRESS(ROW($C$11),COLUMN($C$11))</f>
        <v>#$C$11</v>
      </c>
      <c r="R84" s="245"/>
      <c r="S84" s="245"/>
      <c r="T84" s="245"/>
      <c r="U84" s="245"/>
      <c r="V84" s="245"/>
      <c r="W84" s="262"/>
    </row>
    <row r="85" spans="2:23" ht="5.0999999999999996" customHeight="1" x14ac:dyDescent="0.25">
      <c r="B85" s="244"/>
      <c r="C85" s="224"/>
      <c r="D85" s="25"/>
      <c r="E85" s="24"/>
      <c r="F85" s="941"/>
      <c r="G85" s="941"/>
      <c r="H85" s="941"/>
      <c r="I85" s="941"/>
      <c r="J85" s="941"/>
      <c r="K85" s="941"/>
      <c r="L85" s="941"/>
      <c r="M85" s="941"/>
      <c r="N85" s="942"/>
      <c r="O85" s="19"/>
      <c r="P85" s="245"/>
      <c r="Q85" s="245"/>
      <c r="R85" s="245"/>
      <c r="S85" s="245"/>
      <c r="T85" s="245"/>
      <c r="U85" s="245"/>
      <c r="V85" s="245"/>
      <c r="W85" s="262"/>
    </row>
    <row r="86" spans="2:23" ht="50.1" customHeight="1" x14ac:dyDescent="0.25">
      <c r="B86" s="244"/>
      <c r="C86" s="224"/>
      <c r="D86" s="25"/>
      <c r="E86" s="265"/>
      <c r="F86" s="871"/>
      <c r="G86" s="872"/>
      <c r="H86" s="872"/>
      <c r="I86" s="872"/>
      <c r="J86" s="872"/>
      <c r="K86" s="872"/>
      <c r="L86" s="872"/>
      <c r="M86" s="872"/>
      <c r="N86" s="886"/>
      <c r="O86" s="19"/>
      <c r="P86" s="245"/>
      <c r="Q86" s="245"/>
      <c r="R86" s="245"/>
      <c r="S86" s="245"/>
      <c r="T86" s="245"/>
      <c r="U86" s="245"/>
      <c r="V86" s="245"/>
      <c r="W86" s="262"/>
    </row>
    <row r="87" spans="2:23" ht="5.0999999999999996" customHeight="1" x14ac:dyDescent="0.25">
      <c r="B87" s="244"/>
      <c r="C87" s="344"/>
      <c r="D87" s="345"/>
      <c r="E87" s="350"/>
      <c r="F87" s="551"/>
      <c r="G87" s="551"/>
      <c r="H87" s="551"/>
      <c r="I87" s="551"/>
      <c r="J87" s="551"/>
      <c r="K87" s="551"/>
      <c r="L87" s="551"/>
      <c r="M87" s="551"/>
      <c r="N87" s="351"/>
      <c r="O87" s="19"/>
      <c r="P87" s="245"/>
      <c r="Q87" s="245"/>
      <c r="R87" s="254"/>
      <c r="S87" s="245"/>
      <c r="T87" s="245"/>
      <c r="U87" s="245"/>
      <c r="V87" s="245"/>
      <c r="W87" s="262"/>
    </row>
    <row r="88" spans="2:23" ht="12.75" customHeight="1" x14ac:dyDescent="0.25">
      <c r="B88" s="244"/>
      <c r="C88" s="352"/>
      <c r="D88" s="353"/>
      <c r="E88" s="353"/>
      <c r="F88" s="353"/>
      <c r="G88" s="353"/>
      <c r="H88" s="353"/>
      <c r="I88" s="353"/>
      <c r="J88" s="353"/>
      <c r="K88" s="353"/>
      <c r="L88" s="353"/>
      <c r="M88" s="353"/>
      <c r="N88" s="354"/>
      <c r="O88" s="19"/>
      <c r="P88" s="245"/>
      <c r="Q88" s="245"/>
      <c r="R88" s="245"/>
      <c r="S88" s="245"/>
      <c r="T88" s="245"/>
      <c r="U88" s="245"/>
      <c r="V88" s="245"/>
      <c r="W88" s="262"/>
    </row>
    <row r="89" spans="2:23" ht="15" customHeight="1" x14ac:dyDescent="0.25">
      <c r="B89" s="244"/>
      <c r="C89" s="318"/>
      <c r="D89" s="969" t="str">
        <f>Translations!$B$329</f>
        <v>Uppgifter som krävs för att fastställa den riktmärkesrelaterade förbättringsfaktorn enligt artikel 10a.2 i direktivet</v>
      </c>
      <c r="E89" s="970"/>
      <c r="F89" s="970"/>
      <c r="G89" s="970"/>
      <c r="H89" s="970"/>
      <c r="I89" s="970"/>
      <c r="J89" s="970"/>
      <c r="K89" s="970"/>
      <c r="L89" s="970"/>
      <c r="M89" s="970"/>
      <c r="N89" s="971"/>
      <c r="O89" s="19"/>
      <c r="P89" s="245"/>
      <c r="Q89" s="245"/>
      <c r="R89" s="245"/>
      <c r="S89" s="245"/>
      <c r="T89" s="245"/>
      <c r="U89" s="245"/>
      <c r="V89" s="245"/>
      <c r="W89" s="262"/>
    </row>
    <row r="90" spans="2:23" ht="5.0999999999999996" customHeight="1" x14ac:dyDescent="0.25">
      <c r="B90" s="244"/>
      <c r="C90" s="318"/>
      <c r="D90" s="319"/>
      <c r="E90" s="319"/>
      <c r="F90" s="319"/>
      <c r="G90" s="319"/>
      <c r="H90" s="319"/>
      <c r="I90" s="319"/>
      <c r="J90" s="319"/>
      <c r="K90" s="319"/>
      <c r="L90" s="319"/>
      <c r="M90" s="319"/>
      <c r="N90" s="320"/>
      <c r="O90" s="19"/>
      <c r="P90" s="245"/>
      <c r="Q90" s="245"/>
      <c r="R90" s="245"/>
      <c r="S90" s="245"/>
      <c r="T90" s="245"/>
      <c r="U90" s="245"/>
      <c r="V90" s="245"/>
      <c r="W90" s="262"/>
    </row>
    <row r="91" spans="2:23" ht="12.75" customHeight="1" x14ac:dyDescent="0.25">
      <c r="B91" s="244"/>
      <c r="C91" s="318"/>
      <c r="D91" s="321" t="s">
        <v>27</v>
      </c>
      <c r="E91" s="977" t="str">
        <f>Translations!$B$330</f>
        <v>Utsläpp som direkt kan tillskrivas delanläggningen</v>
      </c>
      <c r="F91" s="977"/>
      <c r="G91" s="977"/>
      <c r="H91" s="977"/>
      <c r="I91" s="977"/>
      <c r="J91" s="977"/>
      <c r="K91" s="977"/>
      <c r="L91" s="977"/>
      <c r="M91" s="977"/>
      <c r="N91" s="978"/>
      <c r="O91" s="19"/>
      <c r="P91" s="245"/>
      <c r="Q91" s="245"/>
      <c r="R91" s="245"/>
      <c r="S91" s="245"/>
      <c r="T91" s="245"/>
      <c r="U91" s="245"/>
      <c r="V91" s="245"/>
      <c r="W91" s="262"/>
    </row>
    <row r="92" spans="2:23" ht="12.75" customHeight="1" x14ac:dyDescent="0.25">
      <c r="B92" s="244"/>
      <c r="C92" s="318"/>
      <c r="D92" s="322"/>
      <c r="E92" s="964" t="str">
        <f>Translations!$B$394</f>
        <v>För det särskilda syftet med datainsamling i enlighet med NIMs, bör detta avsnitt innefatta alla uppgifter som ges i avsnitt G.c i mallen för insamling av referensdata.</v>
      </c>
      <c r="F92" s="965"/>
      <c r="G92" s="965"/>
      <c r="H92" s="965"/>
      <c r="I92" s="965"/>
      <c r="J92" s="965"/>
      <c r="K92" s="965"/>
      <c r="L92" s="965"/>
      <c r="M92" s="965"/>
      <c r="N92" s="966"/>
      <c r="O92" s="19"/>
      <c r="P92" s="245"/>
      <c r="Q92" s="245"/>
      <c r="R92" s="245"/>
      <c r="S92" s="245"/>
      <c r="T92" s="18"/>
      <c r="U92" s="245"/>
      <c r="V92" s="245"/>
      <c r="W92" s="262"/>
    </row>
    <row r="93" spans="2:23" ht="25.5" customHeight="1" x14ac:dyDescent="0.25">
      <c r="B93" s="244"/>
      <c r="C93" s="318"/>
      <c r="D93" s="319"/>
      <c r="E93" s="936" t="str">
        <f>Translations!$B$395</f>
        <v>Beskriv här hur utsläppen från bränsle-/materialmängder och utsläppskällor tillskrivs denna delanläggning i enlighet med bestämmelserna i avsnitt 10.1.1 i bilaga VII till FAR, med beaktande av följande undantag:</v>
      </c>
      <c r="F93" s="936"/>
      <c r="G93" s="936"/>
      <c r="H93" s="936"/>
      <c r="I93" s="936"/>
      <c r="J93" s="936"/>
      <c r="K93" s="936"/>
      <c r="L93" s="936"/>
      <c r="M93" s="936"/>
      <c r="N93" s="967"/>
      <c r="O93" s="19"/>
      <c r="P93" s="245"/>
      <c r="Q93" s="245"/>
      <c r="R93" s="245"/>
      <c r="S93" s="245"/>
      <c r="T93" s="245"/>
      <c r="U93" s="245"/>
      <c r="V93" s="245"/>
      <c r="W93" s="262"/>
    </row>
    <row r="94" spans="2:23" ht="12.75" customHeight="1" x14ac:dyDescent="0.25">
      <c r="B94" s="244"/>
      <c r="C94" s="318"/>
      <c r="D94" s="319"/>
      <c r="E94" s="323" t="s">
        <v>139</v>
      </c>
      <c r="F94" s="936" t="str">
        <f>Translations!$B$396</f>
        <v xml:space="preserve">Mätbar värme: om värmen enbart produceras för delanläggningen kan utsläppen tillskrivas direkt här via bränslets utsläpp. </v>
      </c>
      <c r="G94" s="936"/>
      <c r="H94" s="936"/>
      <c r="I94" s="936"/>
      <c r="J94" s="936"/>
      <c r="K94" s="936"/>
      <c r="L94" s="936"/>
      <c r="M94" s="936"/>
      <c r="N94" s="967"/>
      <c r="O94" s="19"/>
      <c r="P94" s="245"/>
      <c r="Q94" s="245"/>
      <c r="R94" s="245"/>
      <c r="S94" s="245"/>
      <c r="T94" s="245"/>
      <c r="U94" s="245"/>
      <c r="V94" s="245"/>
      <c r="W94" s="262"/>
    </row>
    <row r="95" spans="2:23" ht="38.85" customHeight="1" x14ac:dyDescent="0.25">
      <c r="B95" s="244"/>
      <c r="C95" s="318"/>
      <c r="D95" s="319"/>
      <c r="E95" s="323"/>
      <c r="F95" s="936" t="str">
        <f>Translations!$B$397</f>
        <v>I samtliga fall där bränslen används för att producera mätbar värme som förbrukas vid mer än en delanläggning (t.ex. ett kraftverk vid anläggningen eller ett mer komplext ångnätverk med flera värmeproducerande enheter) bör bränslena inte räknas med i de utsläpp som direkt kan tillskrivas delanläggningen utan tas med i punkt d nedan.</v>
      </c>
      <c r="G95" s="936"/>
      <c r="H95" s="936"/>
      <c r="I95" s="936"/>
      <c r="J95" s="936"/>
      <c r="K95" s="936"/>
      <c r="L95" s="936"/>
      <c r="M95" s="936"/>
      <c r="N95" s="967"/>
      <c r="O95" s="19"/>
      <c r="P95" s="245"/>
      <c r="Q95" s="245"/>
      <c r="R95" s="245"/>
      <c r="S95" s="245"/>
      <c r="T95" s="245"/>
      <c r="U95" s="245"/>
      <c r="V95" s="245"/>
      <c r="W95" s="262"/>
    </row>
    <row r="96" spans="2:23" ht="12.75" customHeight="1" x14ac:dyDescent="0.25">
      <c r="B96" s="244"/>
      <c r="C96" s="318"/>
      <c r="D96" s="319"/>
      <c r="E96" s="323"/>
      <c r="F96" s="936" t="str">
        <f>Translations!$B$365</f>
        <v>Om värmen produceras från kraftvärme, var god ange hur alla parametrar i kapitel 8 i bilaga VII till FAR har fastställts.</v>
      </c>
      <c r="G96" s="936"/>
      <c r="H96" s="936"/>
      <c r="I96" s="936"/>
      <c r="J96" s="936"/>
      <c r="K96" s="936"/>
      <c r="L96" s="936"/>
      <c r="M96" s="936"/>
      <c r="N96" s="967"/>
      <c r="O96" s="19"/>
      <c r="P96" s="245"/>
      <c r="Q96" s="245"/>
      <c r="R96" s="245"/>
      <c r="S96" s="245"/>
      <c r="T96" s="245"/>
      <c r="U96" s="245"/>
      <c r="V96" s="245"/>
      <c r="W96" s="262"/>
    </row>
    <row r="97" spans="2:23" ht="25.5" customHeight="1" x14ac:dyDescent="0.25">
      <c r="B97" s="244"/>
      <c r="C97" s="318"/>
      <c r="D97" s="319"/>
      <c r="E97" s="323" t="s">
        <v>139</v>
      </c>
      <c r="F97" s="936" t="str">
        <f>Translations!$B$398</f>
        <v>Utsläpp i samband med mätbar värme som produceras från restgaser från andra anläggningar eller delanläggningar och används i denna delanläggning bör inte tas med här utan i punkt d nedan.</v>
      </c>
      <c r="G97" s="936"/>
      <c r="H97" s="936"/>
      <c r="I97" s="936"/>
      <c r="J97" s="936"/>
      <c r="K97" s="936"/>
      <c r="L97" s="936"/>
      <c r="M97" s="936"/>
      <c r="N97" s="967"/>
      <c r="O97" s="19"/>
      <c r="P97" s="245"/>
      <c r="Q97" s="245"/>
      <c r="R97" s="245"/>
      <c r="S97" s="245"/>
      <c r="T97" s="245"/>
      <c r="U97" s="245"/>
      <c r="V97" s="245"/>
      <c r="W97" s="262"/>
    </row>
    <row r="98" spans="2:23" ht="5.0999999999999996" customHeight="1" x14ac:dyDescent="0.25">
      <c r="B98" s="244"/>
      <c r="C98" s="318"/>
      <c r="D98" s="319"/>
      <c r="E98" s="323"/>
      <c r="F98" s="213"/>
      <c r="G98" s="556"/>
      <c r="H98" s="556"/>
      <c r="I98" s="556"/>
      <c r="J98" s="556"/>
      <c r="K98" s="556"/>
      <c r="L98" s="556"/>
      <c r="M98" s="556"/>
      <c r="N98" s="557"/>
      <c r="O98" s="19"/>
      <c r="P98" s="245"/>
      <c r="Q98" s="245"/>
      <c r="R98" s="245"/>
      <c r="S98" s="245"/>
      <c r="T98" s="245"/>
      <c r="U98" s="245"/>
      <c r="V98" s="245"/>
      <c r="W98" s="262"/>
    </row>
    <row r="99" spans="2:23" ht="12.75" customHeight="1" x14ac:dyDescent="0.25">
      <c r="B99" s="244"/>
      <c r="C99" s="318"/>
      <c r="D99" s="322"/>
      <c r="E99" s="324"/>
      <c r="F99" s="932" t="str">
        <f>IF(M30=EUConst_Relevant,HYPERLINK("#" &amp; Q99,EUConst_MsgDescription),"")</f>
        <v/>
      </c>
      <c r="G99" s="906"/>
      <c r="H99" s="906"/>
      <c r="I99" s="906"/>
      <c r="J99" s="906"/>
      <c r="K99" s="906"/>
      <c r="L99" s="906"/>
      <c r="M99" s="906"/>
      <c r="N99" s="907"/>
      <c r="O99" s="19"/>
      <c r="P99" s="22" t="s">
        <v>175</v>
      </c>
      <c r="Q99" s="371" t="str">
        <f>"#"&amp;ADDRESS(ROW($C$11),COLUMN($C$11))</f>
        <v>#$C$11</v>
      </c>
      <c r="R99" s="245"/>
      <c r="S99" s="245"/>
      <c r="T99" s="245"/>
      <c r="U99" s="245"/>
      <c r="V99" s="245"/>
      <c r="W99" s="262"/>
    </row>
    <row r="100" spans="2:23" ht="5.0999999999999996" customHeight="1" x14ac:dyDescent="0.25">
      <c r="B100" s="244"/>
      <c r="C100" s="318"/>
      <c r="D100" s="322"/>
      <c r="E100" s="325"/>
      <c r="F100" s="933"/>
      <c r="G100" s="933"/>
      <c r="H100" s="933"/>
      <c r="I100" s="933"/>
      <c r="J100" s="933"/>
      <c r="K100" s="933"/>
      <c r="L100" s="933"/>
      <c r="M100" s="933"/>
      <c r="N100" s="934"/>
      <c r="O100" s="19"/>
      <c r="P100" s="245"/>
      <c r="Q100" s="245"/>
      <c r="R100" s="245"/>
      <c r="S100" s="245"/>
      <c r="T100" s="245"/>
      <c r="U100" s="245"/>
      <c r="V100" s="245"/>
      <c r="W100" s="262"/>
    </row>
    <row r="101" spans="2:23" ht="50.1" customHeight="1" x14ac:dyDescent="0.25">
      <c r="B101" s="244"/>
      <c r="C101" s="318"/>
      <c r="D101" s="319"/>
      <c r="E101" s="319"/>
      <c r="F101" s="871"/>
      <c r="G101" s="872"/>
      <c r="H101" s="872"/>
      <c r="I101" s="872"/>
      <c r="J101" s="872"/>
      <c r="K101" s="872"/>
      <c r="L101" s="872"/>
      <c r="M101" s="872"/>
      <c r="N101" s="886"/>
      <c r="O101" s="19"/>
      <c r="P101" s="245"/>
      <c r="Q101" s="245"/>
      <c r="R101" s="245"/>
      <c r="S101" s="245"/>
      <c r="T101" s="245"/>
      <c r="U101" s="245"/>
      <c r="V101" s="245"/>
      <c r="W101" s="262"/>
    </row>
    <row r="102" spans="2:23" ht="5.0999999999999996" customHeight="1" x14ac:dyDescent="0.25">
      <c r="B102" s="244"/>
      <c r="C102" s="318"/>
      <c r="D102" s="319"/>
      <c r="E102" s="319"/>
      <c r="F102" s="319"/>
      <c r="G102" s="319"/>
      <c r="H102" s="319"/>
      <c r="I102" s="319"/>
      <c r="J102" s="319"/>
      <c r="K102" s="319"/>
      <c r="L102" s="319"/>
      <c r="M102" s="319"/>
      <c r="N102" s="320"/>
      <c r="O102" s="19"/>
      <c r="P102" s="245"/>
      <c r="Q102" s="245"/>
      <c r="R102" s="245"/>
      <c r="S102" s="245"/>
      <c r="T102" s="245"/>
      <c r="U102" s="245"/>
      <c r="V102" s="245"/>
      <c r="W102" s="262"/>
    </row>
    <row r="103" spans="2:23" ht="12.75" customHeight="1" x14ac:dyDescent="0.25">
      <c r="B103" s="244"/>
      <c r="C103" s="318"/>
      <c r="D103" s="319"/>
      <c r="E103" s="319"/>
      <c r="F103" s="935" t="str">
        <f>Translations!$B$210</f>
        <v>Hänvisning till externa filer, i förekommande fall</v>
      </c>
      <c r="G103" s="935"/>
      <c r="H103" s="935"/>
      <c r="I103" s="935"/>
      <c r="J103" s="935"/>
      <c r="K103" s="845"/>
      <c r="L103" s="845"/>
      <c r="M103" s="845"/>
      <c r="N103" s="845"/>
      <c r="O103" s="19"/>
      <c r="P103" s="245"/>
      <c r="Q103" s="245"/>
      <c r="R103" s="245"/>
      <c r="S103" s="245"/>
      <c r="T103" s="245"/>
      <c r="U103" s="245"/>
      <c r="V103" s="245"/>
      <c r="W103" s="262"/>
    </row>
    <row r="104" spans="2:23" ht="5.0999999999999996" customHeight="1" x14ac:dyDescent="0.25">
      <c r="B104" s="244"/>
      <c r="C104" s="318"/>
      <c r="D104" s="322"/>
      <c r="E104" s="319"/>
      <c r="F104" s="319"/>
      <c r="G104" s="319"/>
      <c r="H104" s="319"/>
      <c r="I104" s="319"/>
      <c r="J104" s="319"/>
      <c r="K104" s="319"/>
      <c r="L104" s="319"/>
      <c r="M104" s="319"/>
      <c r="N104" s="320"/>
      <c r="O104" s="19"/>
      <c r="P104" s="245"/>
      <c r="Q104" s="245"/>
      <c r="R104" s="245"/>
      <c r="S104" s="245"/>
      <c r="T104" s="245"/>
      <c r="U104" s="245"/>
      <c r="V104" s="245"/>
      <c r="W104" s="262"/>
    </row>
    <row r="105" spans="2:23" ht="5.0999999999999996" customHeight="1" x14ac:dyDescent="0.25">
      <c r="B105" s="244"/>
      <c r="C105" s="315"/>
      <c r="D105" s="328"/>
      <c r="E105" s="316"/>
      <c r="F105" s="316"/>
      <c r="G105" s="316"/>
      <c r="H105" s="316"/>
      <c r="I105" s="316"/>
      <c r="J105" s="316"/>
      <c r="K105" s="316"/>
      <c r="L105" s="316"/>
      <c r="M105" s="316"/>
      <c r="N105" s="317"/>
      <c r="O105" s="19"/>
      <c r="P105" s="245"/>
      <c r="Q105" s="245"/>
      <c r="R105" s="245"/>
      <c r="S105" s="245"/>
      <c r="T105" s="245"/>
      <c r="U105" s="245"/>
      <c r="V105" s="245"/>
      <c r="W105" s="262"/>
    </row>
    <row r="106" spans="2:23" ht="12.75" customHeight="1" x14ac:dyDescent="0.25">
      <c r="B106" s="244"/>
      <c r="C106" s="318"/>
      <c r="D106" s="321" t="s">
        <v>28</v>
      </c>
      <c r="E106" s="962" t="str">
        <f>Translations!$B$831</f>
        <v>Energitillförsel till denna delanläggning och relevant emissionsfaktor</v>
      </c>
      <c r="F106" s="962"/>
      <c r="G106" s="962"/>
      <c r="H106" s="962"/>
      <c r="I106" s="962"/>
      <c r="J106" s="962"/>
      <c r="K106" s="962"/>
      <c r="L106" s="962"/>
      <c r="M106" s="962"/>
      <c r="N106" s="963"/>
      <c r="O106" s="19"/>
      <c r="P106" s="245"/>
      <c r="Q106" s="245"/>
      <c r="R106" s="245"/>
      <c r="S106" s="245"/>
      <c r="T106" s="245"/>
      <c r="U106" s="245"/>
      <c r="V106" s="245"/>
      <c r="W106" s="262"/>
    </row>
    <row r="107" spans="2:23" ht="25.5" customHeight="1" x14ac:dyDescent="0.25">
      <c r="B107" s="244"/>
      <c r="C107" s="318"/>
      <c r="D107" s="319"/>
      <c r="E107" s="964" t="str">
        <f>Translations!$B$399</f>
        <v>För det särskilda syftet med datainsamling i enlighet med NIMs, bör detta avsnitt innefatta alla uppgifter som ges i avsnitt G.d i mallen för insamling av referensdata.</v>
      </c>
      <c r="F107" s="965"/>
      <c r="G107" s="965"/>
      <c r="H107" s="965"/>
      <c r="I107" s="965"/>
      <c r="J107" s="965"/>
      <c r="K107" s="965"/>
      <c r="L107" s="965"/>
      <c r="M107" s="965"/>
      <c r="N107" s="966"/>
      <c r="O107" s="19"/>
      <c r="P107" s="245"/>
      <c r="Q107" s="245"/>
      <c r="R107" s="245"/>
      <c r="S107" s="245"/>
      <c r="T107" s="245"/>
      <c r="U107" s="245"/>
      <c r="V107" s="245"/>
      <c r="W107" s="262"/>
    </row>
    <row r="108" spans="2:23" ht="12.75" customHeight="1" x14ac:dyDescent="0.25">
      <c r="B108" s="244"/>
      <c r="C108" s="318"/>
      <c r="D108" s="322" t="s">
        <v>31</v>
      </c>
      <c r="E108" s="925" t="str">
        <f>Translations!$B$249</f>
        <v>Information om tillämpad metod</v>
      </c>
      <c r="F108" s="925"/>
      <c r="G108" s="925"/>
      <c r="H108" s="925"/>
      <c r="I108" s="925"/>
      <c r="J108" s="925"/>
      <c r="K108" s="925"/>
      <c r="L108" s="925"/>
      <c r="M108" s="925"/>
      <c r="N108" s="926"/>
      <c r="O108" s="19"/>
      <c r="P108" s="245"/>
      <c r="Q108" s="245"/>
      <c r="R108" s="245"/>
      <c r="S108" s="245"/>
      <c r="T108" s="245"/>
      <c r="U108" s="245"/>
      <c r="V108" s="245"/>
      <c r="W108" s="262"/>
    </row>
    <row r="109" spans="2:23" ht="12.75" customHeight="1" x14ac:dyDescent="0.25">
      <c r="B109" s="244"/>
      <c r="C109" s="318"/>
      <c r="D109" s="322"/>
      <c r="E109" s="936" t="str">
        <f>Translations!$B$250</f>
        <v>Var god välj nedan:</v>
      </c>
      <c r="F109" s="937"/>
      <c r="G109" s="937"/>
      <c r="H109" s="937"/>
      <c r="I109" s="937"/>
      <c r="J109" s="937"/>
      <c r="K109" s="937"/>
      <c r="L109" s="937"/>
      <c r="M109" s="937"/>
      <c r="N109" s="938"/>
      <c r="O109" s="19"/>
      <c r="P109" s="245"/>
      <c r="Q109" s="245"/>
      <c r="R109" s="245"/>
      <c r="S109" s="245"/>
      <c r="T109" s="245"/>
      <c r="U109" s="245"/>
      <c r="V109" s="245"/>
      <c r="W109" s="262"/>
    </row>
    <row r="110" spans="2:23" ht="25.5" customHeight="1" x14ac:dyDescent="0.25">
      <c r="B110" s="244"/>
      <c r="C110" s="318"/>
      <c r="D110" s="322"/>
      <c r="E110" s="323" t="s">
        <v>139</v>
      </c>
      <c r="F110" s="936" t="str">
        <f>Translations!$B$836</f>
        <v>Den datakälla som används för kvantifiering av insatsbränsle och insatsmaterial (exoterm värme) i enlighet med avsnitt 4.4 i bilaga VII till FAR och tillförd el för värmeproduktion i enlighet med avsnitt 4.5 i bilaga VII till FAR.</v>
      </c>
      <c r="G110" s="990"/>
      <c r="H110" s="990"/>
      <c r="I110" s="990"/>
      <c r="J110" s="990"/>
      <c r="K110" s="990"/>
      <c r="L110" s="990"/>
      <c r="M110" s="990"/>
      <c r="N110" s="991"/>
      <c r="O110" s="19"/>
      <c r="P110" s="245"/>
      <c r="Q110" s="245"/>
      <c r="R110" s="245"/>
      <c r="S110" s="245"/>
      <c r="T110" s="245"/>
      <c r="U110" s="245"/>
      <c r="V110" s="245"/>
      <c r="W110" s="262"/>
    </row>
    <row r="111" spans="2:23" ht="12.75" customHeight="1" x14ac:dyDescent="0.25">
      <c r="B111" s="244"/>
      <c r="C111" s="318"/>
      <c r="D111" s="322"/>
      <c r="E111" s="323"/>
      <c r="F111" s="936" t="str">
        <f>Translations!$B$350</f>
        <v>Med ”bränsle” avses varje bränsle-/materialmängd enligt M&amp;R-förordningen som är brännbar och för vilken ett effektivt värmevärde kan fastställas.</v>
      </c>
      <c r="G111" s="990"/>
      <c r="H111" s="990"/>
      <c r="I111" s="990"/>
      <c r="J111" s="990"/>
      <c r="K111" s="990"/>
      <c r="L111" s="990"/>
      <c r="M111" s="990"/>
      <c r="N111" s="991"/>
      <c r="O111" s="19"/>
      <c r="P111" s="245"/>
      <c r="Q111" s="245"/>
      <c r="R111" s="245"/>
      <c r="S111" s="245"/>
      <c r="T111" s="245"/>
      <c r="U111" s="245"/>
      <c r="V111" s="245"/>
      <c r="W111" s="262"/>
    </row>
    <row r="112" spans="2:23" ht="12.75" customHeight="1" x14ac:dyDescent="0.25">
      <c r="B112" s="244"/>
      <c r="C112" s="318"/>
      <c r="D112" s="322"/>
      <c r="E112" s="323" t="s">
        <v>139</v>
      </c>
      <c r="F112" s="936" t="str">
        <f>Translations!$B$400</f>
        <v>Den metod som används för att fastställa det effektiva värmevärdet och utsläppsfaktorer enligt avsnitt 4.6 i bilaga VII till FAR.</v>
      </c>
      <c r="G112" s="990"/>
      <c r="H112" s="990"/>
      <c r="I112" s="990"/>
      <c r="J112" s="990"/>
      <c r="K112" s="990"/>
      <c r="L112" s="990"/>
      <c r="M112" s="990"/>
      <c r="N112" s="991"/>
      <c r="O112" s="19"/>
      <c r="P112" s="245"/>
      <c r="Q112" s="245"/>
      <c r="R112" s="245"/>
      <c r="S112" s="245"/>
      <c r="T112" s="245"/>
      <c r="U112" s="245"/>
      <c r="V112" s="245"/>
      <c r="W112" s="262"/>
    </row>
    <row r="113" spans="2:23" ht="25.5" customHeight="1" x14ac:dyDescent="0.25">
      <c r="B113" s="244"/>
      <c r="C113" s="318"/>
      <c r="D113" s="322"/>
      <c r="E113" s="323"/>
      <c r="F113" s="936" t="str">
        <f>Translations!$B$352</f>
        <v>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v>
      </c>
      <c r="G113" s="990"/>
      <c r="H113" s="990"/>
      <c r="I113" s="990"/>
      <c r="J113" s="990"/>
      <c r="K113" s="990"/>
      <c r="L113" s="990"/>
      <c r="M113" s="990"/>
      <c r="N113" s="991"/>
      <c r="O113" s="19"/>
      <c r="P113" s="245"/>
      <c r="Q113" s="245"/>
      <c r="R113" s="245"/>
      <c r="S113" s="245"/>
      <c r="T113" s="245"/>
      <c r="U113" s="245"/>
      <c r="V113" s="245"/>
      <c r="W113" s="262"/>
    </row>
    <row r="114" spans="2:23" ht="25.5" customHeight="1" x14ac:dyDescent="0.25">
      <c r="B114" s="244"/>
      <c r="C114" s="318"/>
      <c r="D114" s="322"/>
      <c r="E114" s="323"/>
      <c r="F114" s="936" t="str">
        <f>Translations!$B$253</f>
        <v>Eftersom mer än en av datakällorna kan vara relevanta kan högst tre källor anges enligt mallen. Om ännu fler datakällor är relevanta, var god ange de tre viktigaste källorna och beskriv metoden närmare nedan.</v>
      </c>
      <c r="G114" s="990"/>
      <c r="H114" s="990"/>
      <c r="I114" s="990"/>
      <c r="J114" s="990"/>
      <c r="K114" s="990"/>
      <c r="L114" s="990"/>
      <c r="M114" s="990"/>
      <c r="N114" s="991"/>
      <c r="O114" s="19"/>
      <c r="P114" s="245"/>
      <c r="Q114" s="245"/>
      <c r="R114" s="245"/>
      <c r="S114" s="245"/>
      <c r="T114" s="245"/>
      <c r="U114" s="245"/>
      <c r="V114" s="245"/>
      <c r="W114" s="262"/>
    </row>
    <row r="115" spans="2:23" ht="25.5" customHeight="1" x14ac:dyDescent="0.25">
      <c r="B115" s="244"/>
      <c r="C115" s="318"/>
      <c r="D115" s="319"/>
      <c r="E115" s="319"/>
      <c r="F115" s="336"/>
      <c r="G115" s="319"/>
      <c r="H115" s="357" t="str">
        <f>Translations!$B$401</f>
        <v>Relevant?</v>
      </c>
      <c r="I115" s="927" t="str">
        <f>Translations!$B$254</f>
        <v>Datakälla</v>
      </c>
      <c r="J115" s="927"/>
      <c r="K115" s="927" t="str">
        <f>Translations!$B$255</f>
        <v>Andra datakällor 
(i förekommande fall)</v>
      </c>
      <c r="L115" s="927"/>
      <c r="M115" s="927" t="str">
        <f>Translations!$B$255</f>
        <v>Andra datakällor 
(i förekommande fall)</v>
      </c>
      <c r="N115" s="927"/>
      <c r="O115" s="19"/>
      <c r="P115" s="245"/>
      <c r="Q115" s="245"/>
      <c r="R115" s="245"/>
      <c r="S115" s="245"/>
      <c r="T115" s="245"/>
      <c r="U115" s="245"/>
      <c r="V115" s="245"/>
      <c r="W115" s="262"/>
    </row>
    <row r="116" spans="2:23" ht="12.75" customHeight="1" x14ac:dyDescent="0.25">
      <c r="B116" s="244"/>
      <c r="C116" s="318"/>
      <c r="D116" s="322"/>
      <c r="E116" s="324" t="s">
        <v>310</v>
      </c>
      <c r="F116" s="912" t="str">
        <f>Translations!$B$833</f>
        <v>Insatsbränsle och insatsmaterial</v>
      </c>
      <c r="G116" s="912"/>
      <c r="H116" s="913"/>
      <c r="I116" s="903"/>
      <c r="J116" s="904"/>
      <c r="K116" s="898"/>
      <c r="L116" s="902"/>
      <c r="M116" s="898"/>
      <c r="N116" s="899"/>
      <c r="O116" s="19"/>
      <c r="P116" s="245"/>
      <c r="Q116" s="245"/>
      <c r="R116" s="245"/>
      <c r="S116" s="245"/>
      <c r="T116" s="245"/>
      <c r="U116" s="245"/>
      <c r="V116" s="245"/>
      <c r="W116" s="262"/>
    </row>
    <row r="117" spans="2:23" ht="12.75" customHeight="1" x14ac:dyDescent="0.25">
      <c r="B117" s="244"/>
      <c r="C117" s="318"/>
      <c r="D117" s="322"/>
      <c r="E117" s="324" t="s">
        <v>311</v>
      </c>
      <c r="F117" s="914" t="str">
        <f>Translations!$B$402</f>
        <v>Effektivt värmevärde</v>
      </c>
      <c r="G117" s="914"/>
      <c r="H117" s="915"/>
      <c r="I117" s="916"/>
      <c r="J117" s="1040"/>
      <c r="K117" s="918"/>
      <c r="L117" s="920"/>
      <c r="M117" s="918"/>
      <c r="N117" s="920"/>
      <c r="O117" s="19"/>
      <c r="P117" s="245"/>
      <c r="Q117" s="245"/>
      <c r="R117" s="245"/>
      <c r="S117" s="245"/>
      <c r="T117" s="245"/>
      <c r="U117" s="245"/>
      <c r="V117" s="245"/>
      <c r="W117" s="262"/>
    </row>
    <row r="118" spans="2:23" ht="12.75" customHeight="1" thickBot="1" x14ac:dyDescent="0.3">
      <c r="B118" s="244"/>
      <c r="C118" s="318"/>
      <c r="D118" s="322"/>
      <c r="E118" s="324" t="s">
        <v>312</v>
      </c>
      <c r="F118" s="951" t="str">
        <f>Translations!$B$353</f>
        <v>Viktad emissionsfaktor</v>
      </c>
      <c r="G118" s="951"/>
      <c r="H118" s="952"/>
      <c r="I118" s="766"/>
      <c r="J118" s="768"/>
      <c r="K118" s="1041"/>
      <c r="L118" s="1042"/>
      <c r="M118" s="1041"/>
      <c r="N118" s="1042"/>
      <c r="O118" s="19"/>
      <c r="P118" s="245"/>
      <c r="Q118" s="245"/>
      <c r="R118" s="245"/>
      <c r="S118" s="245"/>
      <c r="T118" s="245"/>
      <c r="U118" s="245"/>
      <c r="V118" s="245"/>
      <c r="W118" s="262"/>
    </row>
    <row r="119" spans="2:23" ht="12.75" customHeight="1" x14ac:dyDescent="0.25">
      <c r="B119" s="244"/>
      <c r="C119" s="318"/>
      <c r="D119" s="322"/>
      <c r="E119" s="324" t="s">
        <v>313</v>
      </c>
      <c r="F119" s="912" t="str">
        <f>Translations!$B$403</f>
        <v>Insatsbränsle från restgaser</v>
      </c>
      <c r="G119" s="913"/>
      <c r="H119" s="1036"/>
      <c r="I119" s="903"/>
      <c r="J119" s="1039"/>
      <c r="K119" s="898"/>
      <c r="L119" s="899"/>
      <c r="M119" s="898"/>
      <c r="N119" s="899"/>
      <c r="O119" s="19"/>
      <c r="P119" s="245"/>
      <c r="Q119" s="245"/>
      <c r="R119" s="245"/>
      <c r="S119" s="245"/>
      <c r="T119" s="245"/>
      <c r="U119" s="245"/>
      <c r="V119" s="245"/>
      <c r="W119" s="372" t="b">
        <f>AND(H119&lt;&gt;"",H119=FALSE)</f>
        <v>0</v>
      </c>
    </row>
    <row r="120" spans="2:23" ht="12.75" customHeight="1" x14ac:dyDescent="0.25">
      <c r="B120" s="244"/>
      <c r="C120" s="318"/>
      <c r="D120" s="322"/>
      <c r="E120" s="324" t="s">
        <v>314</v>
      </c>
      <c r="F120" s="914" t="str">
        <f>Translations!$B$402</f>
        <v>Effektivt värmevärde</v>
      </c>
      <c r="G120" s="915"/>
      <c r="H120" s="1037"/>
      <c r="I120" s="916"/>
      <c r="J120" s="1040"/>
      <c r="K120" s="918"/>
      <c r="L120" s="920"/>
      <c r="M120" s="918"/>
      <c r="N120" s="920"/>
      <c r="O120" s="19"/>
      <c r="P120" s="245"/>
      <c r="Q120" s="245"/>
      <c r="R120" s="245"/>
      <c r="S120" s="245"/>
      <c r="T120" s="245"/>
      <c r="U120" s="245"/>
      <c r="V120" s="245"/>
      <c r="W120" s="360" t="b">
        <f>W119</f>
        <v>0</v>
      </c>
    </row>
    <row r="121" spans="2:23" ht="12.75" customHeight="1" thickBot="1" x14ac:dyDescent="0.3">
      <c r="B121" s="244"/>
      <c r="C121" s="318"/>
      <c r="D121" s="322"/>
      <c r="E121" s="324" t="s">
        <v>315</v>
      </c>
      <c r="F121" s="921" t="str">
        <f>Translations!$B$375</f>
        <v>Emissionsfaktor</v>
      </c>
      <c r="G121" s="922"/>
      <c r="H121" s="1038"/>
      <c r="I121" s="879"/>
      <c r="J121" s="911"/>
      <c r="K121" s="881"/>
      <c r="L121" s="883"/>
      <c r="M121" s="881"/>
      <c r="N121" s="883"/>
      <c r="O121" s="19"/>
      <c r="P121" s="245"/>
      <c r="Q121" s="245"/>
      <c r="R121" s="245"/>
      <c r="S121" s="245"/>
      <c r="T121" s="245"/>
      <c r="U121" s="245"/>
      <c r="V121" s="245"/>
      <c r="W121" s="369" t="b">
        <f>W120</f>
        <v>0</v>
      </c>
    </row>
    <row r="122" spans="2:23" ht="12.75" customHeight="1" thickBot="1" x14ac:dyDescent="0.3">
      <c r="B122" s="244"/>
      <c r="C122" s="318"/>
      <c r="D122" s="322"/>
      <c r="E122" s="324" t="s">
        <v>316</v>
      </c>
      <c r="F122" s="922" t="str">
        <f>Translations!$B$837</f>
        <v>Tillförd el för värmeproduktion</v>
      </c>
      <c r="G122" s="1035"/>
      <c r="H122" s="490"/>
      <c r="I122" s="879"/>
      <c r="J122" s="911"/>
      <c r="K122" s="881"/>
      <c r="L122" s="883"/>
      <c r="M122" s="881"/>
      <c r="N122" s="883"/>
      <c r="O122" s="19"/>
      <c r="P122" s="245"/>
      <c r="Q122" s="245"/>
      <c r="R122" s="245"/>
      <c r="S122" s="245"/>
      <c r="T122" s="245"/>
      <c r="U122" s="245"/>
      <c r="V122" s="245"/>
      <c r="W122" s="493" t="b">
        <f>AND(H122&lt;&gt;"",H122=FALSE)</f>
        <v>0</v>
      </c>
    </row>
    <row r="123" spans="2:23" ht="5.0999999999999996" customHeight="1" x14ac:dyDescent="0.25">
      <c r="B123" s="244"/>
      <c r="C123" s="318"/>
      <c r="D123" s="322"/>
      <c r="E123" s="319"/>
      <c r="F123" s="319"/>
      <c r="G123" s="319"/>
      <c r="H123" s="319"/>
      <c r="I123" s="319"/>
      <c r="J123" s="319"/>
      <c r="K123" s="319"/>
      <c r="L123" s="319"/>
      <c r="M123" s="319"/>
      <c r="N123" s="320"/>
      <c r="O123" s="19"/>
      <c r="P123" s="245"/>
      <c r="Q123" s="245"/>
      <c r="R123" s="245"/>
      <c r="S123" s="245"/>
      <c r="T123" s="245"/>
      <c r="U123" s="245"/>
      <c r="V123" s="245"/>
      <c r="W123" s="262"/>
    </row>
    <row r="124" spans="2:23" ht="12.75" customHeight="1" x14ac:dyDescent="0.25">
      <c r="B124" s="244"/>
      <c r="C124" s="318"/>
      <c r="D124" s="322"/>
      <c r="E124" s="324" t="s">
        <v>317</v>
      </c>
      <c r="F124" s="923" t="str">
        <f>Translations!$B$257</f>
        <v>Beskrivning av den metod som används</v>
      </c>
      <c r="G124" s="923"/>
      <c r="H124" s="923"/>
      <c r="I124" s="923"/>
      <c r="J124" s="923"/>
      <c r="K124" s="923"/>
      <c r="L124" s="923"/>
      <c r="M124" s="923"/>
      <c r="N124" s="924"/>
      <c r="O124" s="19"/>
      <c r="P124" s="245"/>
      <c r="Q124" s="245"/>
      <c r="R124" s="245"/>
      <c r="S124" s="245"/>
      <c r="T124" s="245"/>
      <c r="U124" s="245"/>
      <c r="V124" s="245"/>
      <c r="W124" s="262"/>
    </row>
    <row r="125" spans="2:23" ht="5.0999999999999996" customHeight="1" x14ac:dyDescent="0.25">
      <c r="B125" s="244"/>
      <c r="C125" s="318"/>
      <c r="D125" s="319"/>
      <c r="E125" s="323"/>
      <c r="F125" s="333"/>
      <c r="G125" s="334"/>
      <c r="H125" s="334"/>
      <c r="I125" s="334"/>
      <c r="J125" s="334"/>
      <c r="K125" s="334"/>
      <c r="L125" s="334"/>
      <c r="M125" s="334"/>
      <c r="N125" s="335"/>
      <c r="O125" s="19"/>
      <c r="P125" s="245"/>
      <c r="Q125" s="245"/>
      <c r="R125" s="245"/>
      <c r="S125" s="245"/>
      <c r="T125" s="245"/>
      <c r="U125" s="245"/>
      <c r="V125" s="245"/>
      <c r="W125" s="262"/>
    </row>
    <row r="126" spans="2:23" ht="12.75" customHeight="1" x14ac:dyDescent="0.25">
      <c r="B126" s="244"/>
      <c r="C126" s="318"/>
      <c r="D126" s="322"/>
      <c r="E126" s="324"/>
      <c r="F126" s="932" t="str">
        <f>IF(M30=EUConst_Relevant,HYPERLINK("#" &amp; Q126,EUConst_MsgDescription),"")</f>
        <v/>
      </c>
      <c r="G126" s="906"/>
      <c r="H126" s="906"/>
      <c r="I126" s="906"/>
      <c r="J126" s="906"/>
      <c r="K126" s="906"/>
      <c r="L126" s="906"/>
      <c r="M126" s="906"/>
      <c r="N126" s="907"/>
      <c r="O126" s="19"/>
      <c r="P126" s="22" t="s">
        <v>175</v>
      </c>
      <c r="Q126" s="371" t="str">
        <f>"#"&amp;ADDRESS(ROW($C$11),COLUMN($C$11))</f>
        <v>#$C$11</v>
      </c>
      <c r="R126" s="245"/>
      <c r="S126" s="245"/>
      <c r="T126" s="245"/>
      <c r="U126" s="245"/>
      <c r="V126" s="245"/>
      <c r="W126" s="262"/>
    </row>
    <row r="127" spans="2:23" ht="5.0999999999999996" customHeight="1" x14ac:dyDescent="0.25">
      <c r="B127" s="244"/>
      <c r="C127" s="318"/>
      <c r="D127" s="322"/>
      <c r="E127" s="325"/>
      <c r="F127" s="933"/>
      <c r="G127" s="933"/>
      <c r="H127" s="933"/>
      <c r="I127" s="933"/>
      <c r="J127" s="933"/>
      <c r="K127" s="933"/>
      <c r="L127" s="933"/>
      <c r="M127" s="933"/>
      <c r="N127" s="934"/>
      <c r="O127" s="19"/>
      <c r="P127" s="245"/>
      <c r="Q127" s="245"/>
      <c r="R127" s="245"/>
      <c r="S127" s="245"/>
      <c r="T127" s="245"/>
      <c r="U127" s="245"/>
      <c r="V127" s="245"/>
      <c r="W127" s="262"/>
    </row>
    <row r="128" spans="2:23" ht="50.1" customHeight="1" x14ac:dyDescent="0.25">
      <c r="B128" s="244"/>
      <c r="C128" s="318"/>
      <c r="D128" s="325"/>
      <c r="E128" s="325"/>
      <c r="F128" s="891"/>
      <c r="G128" s="892"/>
      <c r="H128" s="892"/>
      <c r="I128" s="892"/>
      <c r="J128" s="892"/>
      <c r="K128" s="892"/>
      <c r="L128" s="892"/>
      <c r="M128" s="892"/>
      <c r="N128" s="893"/>
      <c r="O128" s="19"/>
      <c r="P128" s="245"/>
      <c r="Q128" s="245"/>
      <c r="R128" s="245"/>
      <c r="S128" s="245"/>
      <c r="T128" s="245"/>
      <c r="U128" s="245"/>
      <c r="V128" s="245"/>
      <c r="W128" s="262"/>
    </row>
    <row r="129" spans="2:23" ht="5.0999999999999996" customHeight="1" x14ac:dyDescent="0.25">
      <c r="B129" s="244"/>
      <c r="C129" s="318"/>
      <c r="D129" s="322"/>
      <c r="E129" s="319"/>
      <c r="F129" s="319"/>
      <c r="G129" s="319"/>
      <c r="H129" s="319"/>
      <c r="I129" s="319"/>
      <c r="J129" s="319"/>
      <c r="K129" s="319"/>
      <c r="L129" s="319"/>
      <c r="M129" s="319"/>
      <c r="N129" s="320"/>
      <c r="O129" s="19"/>
      <c r="P129" s="245"/>
      <c r="Q129" s="245"/>
      <c r="R129" s="245"/>
      <c r="S129" s="245"/>
      <c r="T129" s="245"/>
      <c r="U129" s="245"/>
      <c r="V129" s="245"/>
      <c r="W129" s="262"/>
    </row>
    <row r="130" spans="2:23" ht="12.75" customHeight="1" x14ac:dyDescent="0.25">
      <c r="B130" s="244"/>
      <c r="C130" s="318"/>
      <c r="D130" s="322"/>
      <c r="E130" s="324"/>
      <c r="F130" s="935" t="str">
        <f>Translations!$B$210</f>
        <v>Hänvisning till externa filer, i förekommande fall</v>
      </c>
      <c r="G130" s="935"/>
      <c r="H130" s="935"/>
      <c r="I130" s="935"/>
      <c r="J130" s="935"/>
      <c r="K130" s="845"/>
      <c r="L130" s="845"/>
      <c r="M130" s="845"/>
      <c r="N130" s="845"/>
      <c r="O130" s="19"/>
      <c r="P130" s="245"/>
      <c r="Q130" s="245"/>
      <c r="R130" s="245"/>
      <c r="S130" s="245"/>
      <c r="T130" s="245"/>
      <c r="U130" s="245"/>
      <c r="V130" s="245"/>
      <c r="W130" s="262" t="s">
        <v>168</v>
      </c>
    </row>
    <row r="131" spans="2:23" ht="5.0999999999999996" customHeight="1" thickBot="1" x14ac:dyDescent="0.3">
      <c r="B131" s="244"/>
      <c r="C131" s="318"/>
      <c r="D131" s="322"/>
      <c r="E131" s="319"/>
      <c r="F131" s="319"/>
      <c r="G131" s="319"/>
      <c r="H131" s="319"/>
      <c r="I131" s="319"/>
      <c r="J131" s="319"/>
      <c r="K131" s="319"/>
      <c r="L131" s="319"/>
      <c r="M131" s="319"/>
      <c r="N131" s="320"/>
      <c r="O131" s="19"/>
      <c r="P131" s="245"/>
      <c r="Q131" s="245"/>
      <c r="R131" s="245"/>
      <c r="S131" s="245"/>
      <c r="T131" s="245"/>
      <c r="U131" s="245"/>
      <c r="V131" s="245"/>
      <c r="W131" s="245"/>
    </row>
    <row r="132" spans="2:23" ht="12.75" customHeight="1" x14ac:dyDescent="0.25">
      <c r="B132" s="244"/>
      <c r="C132" s="318"/>
      <c r="D132" s="322" t="s">
        <v>32</v>
      </c>
      <c r="E132" s="951" t="str">
        <f>Translations!$B$258</f>
        <v>Har den hierarkiska ordningen följts?</v>
      </c>
      <c r="F132" s="951"/>
      <c r="G132" s="951"/>
      <c r="H132" s="952"/>
      <c r="I132" s="260"/>
      <c r="J132" s="330" t="str">
        <f>Translations!$B$259</f>
        <v>Om inte, varför?</v>
      </c>
      <c r="K132" s="871"/>
      <c r="L132" s="872"/>
      <c r="M132" s="872"/>
      <c r="N132" s="886"/>
      <c r="O132" s="19"/>
      <c r="P132" s="245"/>
      <c r="Q132" s="245"/>
      <c r="R132" s="245"/>
      <c r="S132" s="245"/>
      <c r="T132" s="245"/>
      <c r="U132" s="245"/>
      <c r="V132" s="245"/>
      <c r="W132" s="364" t="b">
        <f>AND(I132&lt;&gt;"",I132=TRUE)</f>
        <v>0</v>
      </c>
    </row>
    <row r="133" spans="2:23" ht="5.0999999999999996" customHeight="1" x14ac:dyDescent="0.25">
      <c r="B133" s="244"/>
      <c r="C133" s="318"/>
      <c r="D133" s="319"/>
      <c r="E133" s="552"/>
      <c r="F133" s="552"/>
      <c r="G133" s="552"/>
      <c r="H133" s="552"/>
      <c r="I133" s="552"/>
      <c r="J133" s="552"/>
      <c r="K133" s="552"/>
      <c r="L133" s="552"/>
      <c r="M133" s="552"/>
      <c r="N133" s="553"/>
      <c r="O133" s="19"/>
      <c r="P133" s="245"/>
      <c r="Q133" s="245"/>
      <c r="R133" s="245"/>
      <c r="S133" s="245"/>
      <c r="T133" s="245"/>
      <c r="U133" s="245"/>
      <c r="V133" s="254"/>
      <c r="W133" s="360"/>
    </row>
    <row r="134" spans="2:23" ht="12.75" customHeight="1" x14ac:dyDescent="0.25">
      <c r="B134" s="244"/>
      <c r="C134" s="318"/>
      <c r="D134" s="331"/>
      <c r="E134" s="331"/>
      <c r="F134" s="923" t="str">
        <f>Translations!$B$264</f>
        <v>Ytterligare uppgifter om eventuella avvikelser från hierarkin</v>
      </c>
      <c r="G134" s="923"/>
      <c r="H134" s="923"/>
      <c r="I134" s="923"/>
      <c r="J134" s="923"/>
      <c r="K134" s="923"/>
      <c r="L134" s="923"/>
      <c r="M134" s="923"/>
      <c r="N134" s="924"/>
      <c r="O134" s="19"/>
      <c r="P134" s="245"/>
      <c r="Q134" s="245"/>
      <c r="R134" s="245"/>
      <c r="S134" s="245"/>
      <c r="T134" s="245"/>
      <c r="U134" s="245"/>
      <c r="V134" s="254"/>
      <c r="W134" s="360"/>
    </row>
    <row r="135" spans="2:23" ht="25.5" customHeight="1" thickBot="1" x14ac:dyDescent="0.3">
      <c r="B135" s="244"/>
      <c r="C135" s="318"/>
      <c r="D135" s="331"/>
      <c r="E135" s="331"/>
      <c r="F135" s="891"/>
      <c r="G135" s="892"/>
      <c r="H135" s="892"/>
      <c r="I135" s="892"/>
      <c r="J135" s="892"/>
      <c r="K135" s="892"/>
      <c r="L135" s="892"/>
      <c r="M135" s="892"/>
      <c r="N135" s="893"/>
      <c r="O135" s="19"/>
      <c r="P135" s="245"/>
      <c r="Q135" s="245"/>
      <c r="R135" s="245"/>
      <c r="S135" s="245"/>
      <c r="T135" s="245"/>
      <c r="U135" s="245"/>
      <c r="V135" s="254"/>
      <c r="W135" s="268" t="b">
        <f>W132</f>
        <v>0</v>
      </c>
    </row>
    <row r="136" spans="2:23" ht="5.0999999999999996" customHeight="1" x14ac:dyDescent="0.25">
      <c r="B136" s="244"/>
      <c r="C136" s="318"/>
      <c r="D136" s="322"/>
      <c r="E136" s="319"/>
      <c r="F136" s="319"/>
      <c r="G136" s="319"/>
      <c r="H136" s="319"/>
      <c r="I136" s="319"/>
      <c r="J136" s="319"/>
      <c r="K136" s="319"/>
      <c r="L136" s="319"/>
      <c r="M136" s="319"/>
      <c r="N136" s="320"/>
      <c r="O136" s="19"/>
      <c r="P136" s="245"/>
      <c r="Q136" s="245"/>
      <c r="R136" s="245"/>
      <c r="S136" s="245"/>
      <c r="T136" s="245"/>
      <c r="U136" s="245"/>
      <c r="V136" s="245"/>
      <c r="W136" s="363"/>
    </row>
    <row r="137" spans="2:23" ht="5.0999999999999996" customHeight="1" x14ac:dyDescent="0.25">
      <c r="B137" s="244"/>
      <c r="C137" s="315"/>
      <c r="D137" s="328"/>
      <c r="E137" s="316"/>
      <c r="F137" s="316"/>
      <c r="G137" s="316"/>
      <c r="H137" s="316"/>
      <c r="I137" s="316"/>
      <c r="J137" s="316"/>
      <c r="K137" s="316"/>
      <c r="L137" s="316"/>
      <c r="M137" s="316"/>
      <c r="N137" s="317"/>
      <c r="O137" s="19"/>
      <c r="P137" s="245"/>
      <c r="Q137" s="245"/>
      <c r="R137" s="245"/>
      <c r="S137" s="245"/>
      <c r="T137" s="245"/>
      <c r="U137" s="245"/>
      <c r="V137" s="245"/>
      <c r="W137" s="262"/>
    </row>
    <row r="138" spans="2:23" ht="12.75" customHeight="1" x14ac:dyDescent="0.25">
      <c r="B138" s="244"/>
      <c r="C138" s="318"/>
      <c r="D138" s="321" t="s">
        <v>29</v>
      </c>
      <c r="E138" s="962" t="str">
        <f>Translations!$B$404</f>
        <v>Producerad mätbar värme</v>
      </c>
      <c r="F138" s="962"/>
      <c r="G138" s="962"/>
      <c r="H138" s="962"/>
      <c r="I138" s="962"/>
      <c r="J138" s="962"/>
      <c r="K138" s="962"/>
      <c r="L138" s="962"/>
      <c r="M138" s="962"/>
      <c r="N138" s="963"/>
      <c r="O138" s="19"/>
      <c r="P138" s="245"/>
      <c r="Q138" s="245"/>
      <c r="R138" s="245"/>
      <c r="S138" s="254"/>
      <c r="T138" s="254"/>
      <c r="U138" s="245"/>
      <c r="V138" s="245"/>
      <c r="W138" s="262"/>
    </row>
    <row r="139" spans="2:23" ht="12.75" customHeight="1" x14ac:dyDescent="0.25">
      <c r="B139" s="244"/>
      <c r="C139" s="318"/>
      <c r="D139" s="319"/>
      <c r="E139" s="964" t="str">
        <f>Translations!$B$405</f>
        <v>För det särskilda syftet med datainsamling i enlighet med NIMs, bör detta avsnitt innefatta alla uppgifter som ges i avsnitt G.e i mallen för insamling av referensdata.</v>
      </c>
      <c r="F139" s="965"/>
      <c r="G139" s="965"/>
      <c r="H139" s="965"/>
      <c r="I139" s="965"/>
      <c r="J139" s="965"/>
      <c r="K139" s="965"/>
      <c r="L139" s="965"/>
      <c r="M139" s="965"/>
      <c r="N139" s="966"/>
      <c r="O139" s="19"/>
      <c r="P139" s="245"/>
      <c r="Q139" s="245"/>
      <c r="R139" s="245"/>
      <c r="S139" s="245"/>
      <c r="T139" s="245"/>
      <c r="U139" s="245"/>
      <c r="V139" s="245"/>
      <c r="W139" s="262"/>
    </row>
    <row r="140" spans="2:23" ht="12.75" customHeight="1" x14ac:dyDescent="0.25">
      <c r="B140" s="244"/>
      <c r="C140" s="318"/>
      <c r="D140" s="322" t="s">
        <v>31</v>
      </c>
      <c r="E140" s="925" t="str">
        <f>Translations!$B$249</f>
        <v>Information om tillämpad metod</v>
      </c>
      <c r="F140" s="925"/>
      <c r="G140" s="925"/>
      <c r="H140" s="925"/>
      <c r="I140" s="925"/>
      <c r="J140" s="925"/>
      <c r="K140" s="925"/>
      <c r="L140" s="925"/>
      <c r="M140" s="925"/>
      <c r="N140" s="926"/>
      <c r="O140" s="19"/>
      <c r="P140" s="245"/>
      <c r="Q140" s="245"/>
      <c r="R140" s="245"/>
      <c r="S140" s="245"/>
      <c r="T140" s="245"/>
      <c r="U140" s="245"/>
      <c r="V140" s="245"/>
      <c r="W140" s="262"/>
    </row>
    <row r="141" spans="2:23" ht="12.75" customHeight="1" x14ac:dyDescent="0.25">
      <c r="B141" s="244"/>
      <c r="C141" s="318"/>
      <c r="D141" s="322"/>
      <c r="E141" s="936" t="str">
        <f>Translations!$B$406</f>
        <v>Var god ange nedan den datakälla enligt avsnitt 4.5 i bilaga VII till FAR som använts för att fastställa mängden producerad mätbar värme.</v>
      </c>
      <c r="F141" s="937"/>
      <c r="G141" s="937"/>
      <c r="H141" s="937"/>
      <c r="I141" s="937"/>
      <c r="J141" s="937"/>
      <c r="K141" s="937"/>
      <c r="L141" s="937"/>
      <c r="M141" s="937"/>
      <c r="N141" s="938"/>
      <c r="O141" s="19"/>
      <c r="P141" s="245"/>
      <c r="Q141" s="245"/>
      <c r="R141" s="245"/>
      <c r="S141" s="245"/>
      <c r="T141" s="245"/>
      <c r="U141" s="245"/>
      <c r="V141" s="245"/>
      <c r="W141" s="262"/>
    </row>
    <row r="142" spans="2:23" ht="25.5" customHeight="1" x14ac:dyDescent="0.25">
      <c r="B142" s="244"/>
      <c r="C142" s="318"/>
      <c r="D142" s="322"/>
      <c r="E142" s="936" t="str">
        <f>Translations!$B$253</f>
        <v>Eftersom mer än en av datakällorna kan vara relevanta kan högst tre källor anges enligt mallen. Om ännu fler datakällor är relevanta, var god ange de tre viktigaste källorna och beskriv metoden närmare nedan.</v>
      </c>
      <c r="F142" s="937"/>
      <c r="G142" s="937"/>
      <c r="H142" s="937"/>
      <c r="I142" s="937"/>
      <c r="J142" s="937"/>
      <c r="K142" s="937"/>
      <c r="L142" s="937"/>
      <c r="M142" s="937"/>
      <c r="N142" s="938"/>
      <c r="O142" s="19"/>
      <c r="P142" s="245"/>
      <c r="Q142" s="245"/>
      <c r="R142" s="245"/>
      <c r="S142" s="245"/>
      <c r="T142" s="245"/>
      <c r="U142" s="245"/>
      <c r="V142" s="245"/>
      <c r="W142" s="262"/>
    </row>
    <row r="143" spans="2:23" ht="25.5" customHeight="1" x14ac:dyDescent="0.25">
      <c r="B143" s="244"/>
      <c r="C143" s="318"/>
      <c r="D143" s="319"/>
      <c r="E143" s="319"/>
      <c r="F143" s="319"/>
      <c r="G143" s="319"/>
      <c r="H143" s="319"/>
      <c r="I143" s="927" t="str">
        <f>Translations!$B$254</f>
        <v>Datakälla</v>
      </c>
      <c r="J143" s="927"/>
      <c r="K143" s="927" t="str">
        <f>Translations!$B$255</f>
        <v>Andra datakällor 
(i förekommande fall)</v>
      </c>
      <c r="L143" s="927"/>
      <c r="M143" s="927" t="str">
        <f>Translations!$B$255</f>
        <v>Andra datakällor 
(i förekommande fall)</v>
      </c>
      <c r="N143" s="927"/>
      <c r="O143" s="19"/>
      <c r="P143" s="245"/>
      <c r="Q143" s="245"/>
      <c r="R143" s="245"/>
      <c r="S143" s="245"/>
      <c r="T143" s="245"/>
      <c r="U143" s="245"/>
      <c r="V143" s="245"/>
      <c r="W143" s="262"/>
    </row>
    <row r="144" spans="2:23" ht="12.75" customHeight="1" x14ac:dyDescent="0.25">
      <c r="B144" s="244"/>
      <c r="C144" s="318"/>
      <c r="D144" s="322"/>
      <c r="E144" s="324" t="s">
        <v>310</v>
      </c>
      <c r="F144" s="929" t="str">
        <f>Translations!$B$407</f>
        <v>Producerad värme</v>
      </c>
      <c r="G144" s="929"/>
      <c r="H144" s="930"/>
      <c r="I144" s="871"/>
      <c r="J144" s="872"/>
      <c r="K144" s="873"/>
      <c r="L144" s="874"/>
      <c r="M144" s="873"/>
      <c r="N144" s="890"/>
      <c r="O144" s="19"/>
      <c r="P144" s="245"/>
      <c r="Q144" s="245"/>
      <c r="R144" s="245"/>
      <c r="S144" s="245"/>
      <c r="T144" s="245"/>
      <c r="U144" s="245"/>
      <c r="V144" s="245"/>
      <c r="W144" s="262"/>
    </row>
    <row r="145" spans="1:23" ht="12.75" customHeight="1" x14ac:dyDescent="0.25">
      <c r="B145" s="244"/>
      <c r="C145" s="318"/>
      <c r="D145" s="322"/>
      <c r="E145" s="324" t="s">
        <v>311</v>
      </c>
      <c r="F145" s="929" t="str">
        <f>Translations!$B$838</f>
        <v>Värme som produceras från el</v>
      </c>
      <c r="G145" s="929"/>
      <c r="H145" s="930"/>
      <c r="I145" s="871"/>
      <c r="J145" s="872"/>
      <c r="K145" s="873"/>
      <c r="L145" s="874"/>
      <c r="M145" s="873"/>
      <c r="N145" s="890"/>
      <c r="O145" s="19"/>
      <c r="P145" s="245"/>
      <c r="Q145" s="245"/>
      <c r="R145" s="245"/>
      <c r="S145" s="245"/>
      <c r="T145" s="245"/>
      <c r="U145" s="245"/>
      <c r="V145" s="245"/>
      <c r="W145" s="262"/>
    </row>
    <row r="146" spans="1:23" ht="5.0999999999999996" customHeight="1" x14ac:dyDescent="0.25">
      <c r="C146" s="318"/>
      <c r="D146" s="322"/>
      <c r="E146" s="319"/>
      <c r="F146" s="319"/>
      <c r="G146" s="319"/>
      <c r="H146" s="319"/>
      <c r="I146" s="319"/>
      <c r="J146" s="319"/>
      <c r="K146" s="319"/>
      <c r="L146" s="319"/>
      <c r="M146" s="319"/>
      <c r="N146" s="320"/>
      <c r="O146" s="19"/>
      <c r="P146" s="245"/>
      <c r="Q146" s="245"/>
      <c r="R146" s="245"/>
      <c r="S146" s="245"/>
      <c r="T146" s="245"/>
      <c r="U146" s="245"/>
      <c r="V146" s="245"/>
      <c r="W146" s="262"/>
    </row>
    <row r="147" spans="1:23" ht="12.75" customHeight="1" x14ac:dyDescent="0.25">
      <c r="C147" s="318"/>
      <c r="D147" s="322"/>
      <c r="E147" s="324" t="s">
        <v>312</v>
      </c>
      <c r="F147" s="923" t="str">
        <f>Translations!$B$257</f>
        <v>Beskrivning av den metod som används</v>
      </c>
      <c r="G147" s="923"/>
      <c r="H147" s="923"/>
      <c r="I147" s="923"/>
      <c r="J147" s="923"/>
      <c r="K147" s="923"/>
      <c r="L147" s="923"/>
      <c r="M147" s="923"/>
      <c r="N147" s="924"/>
      <c r="O147" s="19"/>
      <c r="P147" s="245"/>
      <c r="Q147" s="245"/>
      <c r="R147" s="245"/>
      <c r="S147" s="245"/>
      <c r="T147" s="245"/>
      <c r="U147" s="245"/>
      <c r="V147" s="245"/>
      <c r="W147" s="262"/>
    </row>
    <row r="148" spans="1:23" ht="5.0999999999999996" customHeight="1" x14ac:dyDescent="0.25">
      <c r="C148" s="318"/>
      <c r="D148" s="319"/>
      <c r="E148" s="323"/>
      <c r="F148" s="213"/>
      <c r="G148" s="556"/>
      <c r="H148" s="556"/>
      <c r="I148" s="556"/>
      <c r="J148" s="556"/>
      <c r="K148" s="556"/>
      <c r="L148" s="556"/>
      <c r="M148" s="556"/>
      <c r="N148" s="557"/>
      <c r="O148" s="19"/>
      <c r="P148" s="245"/>
      <c r="Q148" s="245"/>
      <c r="R148" s="245"/>
      <c r="S148" s="245"/>
      <c r="T148" s="245"/>
      <c r="U148" s="245"/>
      <c r="V148" s="245"/>
      <c r="W148" s="262"/>
    </row>
    <row r="149" spans="1:23" ht="12.75" customHeight="1" x14ac:dyDescent="0.25">
      <c r="C149" s="318"/>
      <c r="D149" s="322"/>
      <c r="E149" s="324"/>
      <c r="F149" s="932" t="str">
        <f>IF(M30=EUConst_Relevant,HYPERLINK("#" &amp; Q149,EUConst_MsgDescription),"")</f>
        <v/>
      </c>
      <c r="G149" s="906"/>
      <c r="H149" s="906"/>
      <c r="I149" s="906"/>
      <c r="J149" s="906"/>
      <c r="K149" s="906"/>
      <c r="L149" s="906"/>
      <c r="M149" s="906"/>
      <c r="N149" s="907"/>
      <c r="O149" s="19"/>
      <c r="P149" s="22" t="s">
        <v>175</v>
      </c>
      <c r="Q149" s="371" t="str">
        <f>"#"&amp;ADDRESS(ROW($C$11),COLUMN($C$11))</f>
        <v>#$C$11</v>
      </c>
      <c r="R149" s="245"/>
      <c r="S149" s="245"/>
      <c r="T149" s="245"/>
      <c r="U149" s="245"/>
      <c r="V149" s="245"/>
      <c r="W149" s="262"/>
    </row>
    <row r="150" spans="1:23" ht="5.0999999999999996" customHeight="1" x14ac:dyDescent="0.25">
      <c r="C150" s="318"/>
      <c r="D150" s="322"/>
      <c r="E150" s="325"/>
      <c r="F150" s="933"/>
      <c r="G150" s="933"/>
      <c r="H150" s="933"/>
      <c r="I150" s="933"/>
      <c r="J150" s="933"/>
      <c r="K150" s="933"/>
      <c r="L150" s="933"/>
      <c r="M150" s="933"/>
      <c r="N150" s="934"/>
      <c r="O150" s="19"/>
      <c r="P150" s="245"/>
      <c r="Q150" s="245"/>
      <c r="R150" s="245"/>
      <c r="S150" s="245"/>
      <c r="T150" s="245"/>
      <c r="U150" s="245"/>
      <c r="V150" s="245"/>
      <c r="W150" s="262"/>
    </row>
    <row r="151" spans="1:23" s="249" customFormat="1" ht="50.1" customHeight="1" x14ac:dyDescent="0.25">
      <c r="A151" s="245"/>
      <c r="B151" s="12"/>
      <c r="C151" s="318"/>
      <c r="D151" s="325"/>
      <c r="E151" s="325"/>
      <c r="F151" s="891"/>
      <c r="G151" s="892"/>
      <c r="H151" s="892"/>
      <c r="I151" s="892"/>
      <c r="J151" s="892"/>
      <c r="K151" s="892"/>
      <c r="L151" s="892"/>
      <c r="M151" s="892"/>
      <c r="N151" s="893"/>
      <c r="O151" s="19"/>
      <c r="P151" s="254"/>
      <c r="Q151" s="254"/>
      <c r="R151" s="254"/>
      <c r="S151" s="245"/>
      <c r="T151" s="245"/>
      <c r="U151" s="254"/>
      <c r="V151" s="245"/>
      <c r="W151" s="262"/>
    </row>
    <row r="152" spans="1:23" ht="5.0999999999999996" customHeight="1" x14ac:dyDescent="0.25">
      <c r="C152" s="318"/>
      <c r="D152" s="322"/>
      <c r="E152" s="319"/>
      <c r="F152" s="319"/>
      <c r="G152" s="319"/>
      <c r="H152" s="319"/>
      <c r="I152" s="319"/>
      <c r="J152" s="319"/>
      <c r="K152" s="319"/>
      <c r="L152" s="319"/>
      <c r="M152" s="319"/>
      <c r="N152" s="320"/>
      <c r="O152" s="19"/>
      <c r="P152" s="245"/>
      <c r="Q152" s="245"/>
      <c r="R152" s="245"/>
      <c r="S152" s="245"/>
      <c r="T152" s="245"/>
      <c r="U152" s="245"/>
      <c r="V152" s="245"/>
      <c r="W152" s="262"/>
    </row>
    <row r="153" spans="1:23" ht="12.75" customHeight="1" x14ac:dyDescent="0.25">
      <c r="C153" s="318"/>
      <c r="D153" s="322"/>
      <c r="E153" s="324"/>
      <c r="F153" s="935" t="str">
        <f>Translations!$B$210</f>
        <v>Hänvisning till externa filer, i förekommande fall</v>
      </c>
      <c r="G153" s="935"/>
      <c r="H153" s="935"/>
      <c r="I153" s="935"/>
      <c r="J153" s="935"/>
      <c r="K153" s="845"/>
      <c r="L153" s="845"/>
      <c r="M153" s="845"/>
      <c r="N153" s="845"/>
      <c r="O153" s="19"/>
      <c r="P153" s="245"/>
      <c r="Q153" s="245"/>
      <c r="R153" s="245"/>
      <c r="S153" s="245"/>
      <c r="T153" s="245"/>
      <c r="U153" s="245"/>
      <c r="V153" s="245"/>
      <c r="W153" s="262" t="s">
        <v>168</v>
      </c>
    </row>
    <row r="154" spans="1:23" ht="5.0999999999999996" customHeight="1" thickBot="1" x14ac:dyDescent="0.3">
      <c r="C154" s="318"/>
      <c r="D154" s="322"/>
      <c r="E154" s="319"/>
      <c r="F154" s="319"/>
      <c r="G154" s="319"/>
      <c r="H154" s="319"/>
      <c r="I154" s="319"/>
      <c r="J154" s="319"/>
      <c r="K154" s="319"/>
      <c r="L154" s="319"/>
      <c r="M154" s="319"/>
      <c r="N154" s="320"/>
      <c r="O154" s="19"/>
      <c r="P154" s="245"/>
      <c r="Q154" s="245"/>
      <c r="R154" s="245"/>
      <c r="S154" s="245"/>
      <c r="T154" s="245"/>
      <c r="U154" s="245"/>
      <c r="V154" s="245"/>
      <c r="W154" s="262"/>
    </row>
    <row r="155" spans="1:23" ht="12.75" customHeight="1" x14ac:dyDescent="0.25">
      <c r="C155" s="318"/>
      <c r="D155" s="322" t="s">
        <v>32</v>
      </c>
      <c r="E155" s="951" t="str">
        <f>Translations!$B$258</f>
        <v>Har den hierarkiska ordningen följts?</v>
      </c>
      <c r="F155" s="951"/>
      <c r="G155" s="951"/>
      <c r="H155" s="952"/>
      <c r="I155" s="260"/>
      <c r="J155" s="330" t="str">
        <f>Translations!$B$259</f>
        <v>Om inte, varför?</v>
      </c>
      <c r="K155" s="871"/>
      <c r="L155" s="872"/>
      <c r="M155" s="872"/>
      <c r="N155" s="886"/>
      <c r="O155" s="19"/>
      <c r="P155" s="245"/>
      <c r="Q155" s="245"/>
      <c r="R155" s="245"/>
      <c r="S155" s="245"/>
      <c r="T155" s="245"/>
      <c r="U155" s="245"/>
      <c r="V155" s="245"/>
      <c r="W155" s="364" t="b">
        <f>AND(I155&lt;&gt;"",I155=TRUE)</f>
        <v>0</v>
      </c>
    </row>
    <row r="156" spans="1:23" ht="5.0999999999999996" customHeight="1" x14ac:dyDescent="0.25">
      <c r="C156" s="318"/>
      <c r="D156" s="319"/>
      <c r="E156" s="552"/>
      <c r="F156" s="552"/>
      <c r="G156" s="552"/>
      <c r="H156" s="552"/>
      <c r="I156" s="552"/>
      <c r="J156" s="552"/>
      <c r="K156" s="552"/>
      <c r="L156" s="552"/>
      <c r="M156" s="552"/>
      <c r="N156" s="553"/>
      <c r="O156" s="19"/>
      <c r="P156" s="245"/>
      <c r="Q156" s="245"/>
      <c r="R156" s="245"/>
      <c r="S156" s="245"/>
      <c r="T156" s="245"/>
      <c r="U156" s="245"/>
      <c r="V156" s="245"/>
      <c r="W156" s="360"/>
    </row>
    <row r="157" spans="1:23" ht="12.75" customHeight="1" x14ac:dyDescent="0.25">
      <c r="C157" s="318"/>
      <c r="D157" s="331"/>
      <c r="E157" s="331"/>
      <c r="F157" s="923" t="str">
        <f>Translations!$B$264</f>
        <v>Ytterligare uppgifter om eventuella avvikelser från hierarkin</v>
      </c>
      <c r="G157" s="923"/>
      <c r="H157" s="923"/>
      <c r="I157" s="923"/>
      <c r="J157" s="923"/>
      <c r="K157" s="923"/>
      <c r="L157" s="923"/>
      <c r="M157" s="923"/>
      <c r="N157" s="924"/>
      <c r="O157" s="19"/>
      <c r="P157" s="245"/>
      <c r="Q157" s="245"/>
      <c r="R157" s="245"/>
      <c r="S157" s="245"/>
      <c r="T157" s="245"/>
      <c r="U157" s="245"/>
      <c r="V157" s="245"/>
      <c r="W157" s="360"/>
    </row>
    <row r="158" spans="1:23" ht="25.5" customHeight="1" thickBot="1" x14ac:dyDescent="0.3">
      <c r="C158" s="318"/>
      <c r="D158" s="331"/>
      <c r="E158" s="331"/>
      <c r="F158" s="891"/>
      <c r="G158" s="892"/>
      <c r="H158" s="892"/>
      <c r="I158" s="892"/>
      <c r="J158" s="892"/>
      <c r="K158" s="892"/>
      <c r="L158" s="892"/>
      <c r="M158" s="892"/>
      <c r="N158" s="893"/>
      <c r="O158" s="19"/>
      <c r="P158" s="245"/>
      <c r="Q158" s="245"/>
      <c r="R158" s="245"/>
      <c r="S158" s="245"/>
      <c r="T158" s="245"/>
      <c r="U158" s="245"/>
      <c r="V158" s="245"/>
      <c r="W158" s="369" t="b">
        <f>W155</f>
        <v>0</v>
      </c>
    </row>
    <row r="159" spans="1:23" ht="5.0999999999999996" customHeight="1" x14ac:dyDescent="0.25">
      <c r="C159" s="318"/>
      <c r="D159" s="322"/>
      <c r="E159" s="319"/>
      <c r="F159" s="319"/>
      <c r="G159" s="319"/>
      <c r="H159" s="319"/>
      <c r="I159" s="319"/>
      <c r="J159" s="319"/>
      <c r="K159" s="319"/>
      <c r="L159" s="319"/>
      <c r="M159" s="319"/>
      <c r="N159" s="320"/>
      <c r="O159" s="19"/>
      <c r="P159" s="245"/>
      <c r="Q159" s="245"/>
      <c r="R159" s="245"/>
      <c r="S159" s="245"/>
      <c r="T159" s="245"/>
      <c r="U159" s="245"/>
      <c r="V159" s="245"/>
      <c r="W159" s="262"/>
    </row>
    <row r="160" spans="1:23" ht="5.0999999999999996" customHeight="1" x14ac:dyDescent="0.25">
      <c r="C160" s="315"/>
      <c r="D160" s="328"/>
      <c r="E160" s="316"/>
      <c r="F160" s="316"/>
      <c r="G160" s="316"/>
      <c r="H160" s="316"/>
      <c r="I160" s="316"/>
      <c r="J160" s="316"/>
      <c r="K160" s="316"/>
      <c r="L160" s="316"/>
      <c r="M160" s="316"/>
      <c r="N160" s="317"/>
      <c r="O160" s="19"/>
      <c r="P160" s="245"/>
      <c r="Q160" s="245"/>
      <c r="R160" s="245"/>
      <c r="S160" s="245"/>
      <c r="T160" s="245"/>
      <c r="U160" s="245"/>
      <c r="V160" s="245"/>
      <c r="W160" s="262"/>
    </row>
    <row r="161" spans="1:25" ht="12.75" customHeight="1" x14ac:dyDescent="0.25">
      <c r="C161" s="318"/>
      <c r="D161" s="321" t="s">
        <v>30</v>
      </c>
      <c r="E161" s="962" t="str">
        <f>Translations!$B$359</f>
        <v>Importerad mätbar värme</v>
      </c>
      <c r="F161" s="962"/>
      <c r="G161" s="962"/>
      <c r="H161" s="962"/>
      <c r="I161" s="962"/>
      <c r="J161" s="962"/>
      <c r="K161" s="962"/>
      <c r="L161" s="962"/>
      <c r="M161" s="962"/>
      <c r="N161" s="963"/>
      <c r="O161" s="19"/>
      <c r="P161" s="245"/>
      <c r="Q161" s="245"/>
      <c r="R161" s="245"/>
      <c r="S161" s="254"/>
      <c r="T161" s="254"/>
      <c r="U161" s="245"/>
      <c r="V161" s="245"/>
      <c r="W161" s="262"/>
    </row>
    <row r="162" spans="1:25" ht="12.75" customHeight="1" x14ac:dyDescent="0.25">
      <c r="C162" s="318"/>
      <c r="D162" s="319"/>
      <c r="E162" s="964" t="str">
        <f>Translations!$B$408</f>
        <v>För det särskilda syftet med datainsamling i enlighet med NIMs, bör detta avsnitt innefatta alla uppgifter som ges i avsnitt G.f i mallen för insamling av referensdata.</v>
      </c>
      <c r="F162" s="965"/>
      <c r="G162" s="965"/>
      <c r="H162" s="965"/>
      <c r="I162" s="965"/>
      <c r="J162" s="965"/>
      <c r="K162" s="965"/>
      <c r="L162" s="965"/>
      <c r="M162" s="965"/>
      <c r="N162" s="966"/>
      <c r="O162" s="19"/>
      <c r="P162" s="245"/>
      <c r="Q162" s="245"/>
      <c r="R162" s="245"/>
      <c r="S162" s="245"/>
      <c r="T162" s="245"/>
      <c r="U162" s="245"/>
      <c r="V162" s="245"/>
      <c r="W162" s="262"/>
    </row>
    <row r="163" spans="1:25" ht="12.75" customHeight="1" x14ac:dyDescent="0.25">
      <c r="C163" s="318"/>
      <c r="D163" s="322" t="s">
        <v>31</v>
      </c>
      <c r="E163" s="925" t="str">
        <f>Translations!$B$409</f>
        <v>Är andra mätbara värmeflöden relevanta för delanläggningen?</v>
      </c>
      <c r="F163" s="925"/>
      <c r="G163" s="925"/>
      <c r="H163" s="925"/>
      <c r="I163" s="925"/>
      <c r="J163" s="925"/>
      <c r="K163" s="925"/>
      <c r="L163" s="925"/>
      <c r="M163" s="931"/>
      <c r="N163" s="931"/>
      <c r="O163" s="19"/>
      <c r="P163" s="245"/>
      <c r="Q163" s="245"/>
      <c r="R163" s="245"/>
      <c r="S163" s="245"/>
      <c r="T163" s="245"/>
      <c r="U163" s="245"/>
      <c r="V163" s="245"/>
      <c r="W163" s="262"/>
    </row>
    <row r="164" spans="1:25" ht="12.75" customHeight="1" x14ac:dyDescent="0.25">
      <c r="C164" s="318"/>
      <c r="D164" s="322"/>
      <c r="E164" s="319"/>
      <c r="F164" s="319"/>
      <c r="G164" s="319"/>
      <c r="H164" s="319"/>
      <c r="I164" s="319"/>
      <c r="J164" s="866" t="str">
        <f>IF(M30=EUConst_NotRelevant,"",IF(AND(M163&lt;&gt;"",M163=FALSE),HYPERLINK("#" &amp; Q164,EUconst_MsgGoOn),""))</f>
        <v/>
      </c>
      <c r="K164" s="867"/>
      <c r="L164" s="867"/>
      <c r="M164" s="867"/>
      <c r="N164" s="868"/>
      <c r="O164" s="19"/>
      <c r="P164" s="22" t="s">
        <v>175</v>
      </c>
      <c r="Q164" s="371" t="str">
        <f>Q31</f>
        <v>#JUMP_G2</v>
      </c>
      <c r="R164" s="245"/>
      <c r="S164" s="245"/>
      <c r="T164" s="245"/>
      <c r="U164" s="245"/>
      <c r="V164" s="245"/>
      <c r="W164" s="262"/>
    </row>
    <row r="165" spans="1:25" ht="5.0999999999999996" customHeight="1" x14ac:dyDescent="0.25">
      <c r="C165" s="318"/>
      <c r="D165" s="322"/>
      <c r="E165" s="322"/>
      <c r="F165" s="322"/>
      <c r="G165" s="322"/>
      <c r="H165" s="322"/>
      <c r="I165" s="322"/>
      <c r="J165" s="322"/>
      <c r="K165" s="322"/>
      <c r="L165" s="322"/>
      <c r="M165" s="322"/>
      <c r="N165" s="329"/>
      <c r="O165" s="19"/>
      <c r="P165" s="22"/>
      <c r="Q165" s="245"/>
      <c r="R165" s="245"/>
      <c r="S165" s="245"/>
      <c r="T165" s="245"/>
      <c r="U165" s="245"/>
      <c r="V165" s="245"/>
      <c r="W165" s="262"/>
    </row>
    <row r="166" spans="1:25" ht="12.75" customHeight="1" x14ac:dyDescent="0.25">
      <c r="C166" s="318"/>
      <c r="D166" s="322" t="s">
        <v>32</v>
      </c>
      <c r="E166" s="925" t="str">
        <f>Translations!$B$249</f>
        <v>Information om tillämpad metod</v>
      </c>
      <c r="F166" s="925"/>
      <c r="G166" s="925"/>
      <c r="H166" s="925"/>
      <c r="I166" s="925"/>
      <c r="J166" s="925"/>
      <c r="K166" s="925"/>
      <c r="L166" s="925"/>
      <c r="M166" s="925"/>
      <c r="N166" s="926"/>
      <c r="O166" s="19"/>
      <c r="P166" s="245"/>
      <c r="Q166" s="245"/>
      <c r="R166" s="245"/>
      <c r="S166" s="245"/>
      <c r="T166" s="245"/>
      <c r="U166" s="245"/>
      <c r="V166" s="245"/>
      <c r="W166" s="262"/>
    </row>
    <row r="167" spans="1:25" ht="25.5" customHeight="1" x14ac:dyDescent="0.25">
      <c r="C167" s="318"/>
      <c r="D167" s="322"/>
      <c r="E167" s="936" t="str">
        <f>Translations!$B$410</f>
        <v>Var god ange nedan den datakälla enligt avsnitt 4.5 i bilaga VII till FAR som använts för att fastställa mängden importerad mätbar värme och den metod som använts för att fastställa nettomängderna enligt avsnitt 7.2 i bilaga VII till FAR från var och en av följande källor, där så är relevant:</v>
      </c>
      <c r="F167" s="937"/>
      <c r="G167" s="937"/>
      <c r="H167" s="937"/>
      <c r="I167" s="937"/>
      <c r="J167" s="937"/>
      <c r="K167" s="937"/>
      <c r="L167" s="937"/>
      <c r="M167" s="937"/>
      <c r="N167" s="938"/>
      <c r="O167" s="19"/>
      <c r="P167" s="245"/>
      <c r="Q167" s="245"/>
      <c r="R167" s="245"/>
      <c r="S167" s="245"/>
      <c r="T167" s="245"/>
      <c r="U167" s="245"/>
      <c r="V167" s="245"/>
      <c r="W167" s="262"/>
    </row>
    <row r="168" spans="1:25" s="20" customFormat="1" ht="38.85" customHeight="1" x14ac:dyDescent="0.3">
      <c r="A168" s="245"/>
      <c r="B168" s="194"/>
      <c r="C168" s="318"/>
      <c r="D168" s="322"/>
      <c r="E168" s="323" t="s">
        <v>139</v>
      </c>
      <c r="F168" s="936" t="str">
        <f>Translations!$B$411</f>
        <v>Importerad nettovärme (andra källor): detta innefattar värme som importerats från andra anläggningar eller, om mätbar värme förbrukas vid mer än en delanläggning, den värme som produceras på platsen och förbrukas vid delanläggningen. Mätbar värme som importeras från någon delanläggning med produktriktmärke, massaframställning, mätbar värme som återvinns från delanläggningar med bränsleriktmärke eller från restgaser bör inte tas med här.</v>
      </c>
      <c r="G168" s="990"/>
      <c r="H168" s="990"/>
      <c r="I168" s="990"/>
      <c r="J168" s="990"/>
      <c r="K168" s="990"/>
      <c r="L168" s="990"/>
      <c r="M168" s="990"/>
      <c r="N168" s="991"/>
      <c r="O168" s="19"/>
      <c r="P168" s="23"/>
      <c r="Q168" s="22"/>
      <c r="R168" s="23"/>
      <c r="S168" s="22"/>
      <c r="T168" s="22"/>
      <c r="U168" s="22"/>
      <c r="V168" s="22"/>
      <c r="W168" s="238"/>
      <c r="X168" s="244"/>
      <c r="Y168" s="244"/>
    </row>
    <row r="169" spans="1:25" s="20" customFormat="1" ht="25.5" customHeight="1" x14ac:dyDescent="0.3">
      <c r="A169" s="245"/>
      <c r="B169" s="194"/>
      <c r="C169" s="318"/>
      <c r="D169" s="322"/>
      <c r="E169" s="323" t="s">
        <v>139</v>
      </c>
      <c r="F169" s="936" t="str">
        <f>Translations!$B$412</f>
        <v>Värme från produktriktmärke: detta innefattar mätbar värme som exporteras från delanläggningar med produktriktmärke med undantag för mätbar värme från delanläggningar med massaframställning.</v>
      </c>
      <c r="G169" s="990"/>
      <c r="H169" s="990"/>
      <c r="I169" s="990"/>
      <c r="J169" s="990"/>
      <c r="K169" s="990"/>
      <c r="L169" s="990"/>
      <c r="M169" s="990"/>
      <c r="N169" s="991"/>
      <c r="O169" s="19"/>
      <c r="P169" s="23"/>
      <c r="Q169" s="22"/>
      <c r="R169" s="23"/>
      <c r="S169" s="22"/>
      <c r="T169" s="22"/>
      <c r="U169" s="22"/>
      <c r="V169" s="22"/>
      <c r="W169" s="238"/>
      <c r="X169" s="244"/>
      <c r="Y169" s="244"/>
    </row>
    <row r="170" spans="1:25" s="20" customFormat="1" ht="12.75" customHeight="1" x14ac:dyDescent="0.3">
      <c r="A170" s="18"/>
      <c r="B170" s="194"/>
      <c r="C170" s="318"/>
      <c r="D170" s="322"/>
      <c r="E170" s="323" t="s">
        <v>139</v>
      </c>
      <c r="F170" s="936" t="str">
        <f>Translations!$B$413</f>
        <v>Värme från massa: detta innefattar värme som importeras från delanläggningar med massaframställning.</v>
      </c>
      <c r="G170" s="990"/>
      <c r="H170" s="990"/>
      <c r="I170" s="990"/>
      <c r="J170" s="990"/>
      <c r="K170" s="990"/>
      <c r="L170" s="990"/>
      <c r="M170" s="990"/>
      <c r="N170" s="991"/>
      <c r="O170" s="19"/>
      <c r="P170" s="23"/>
      <c r="Q170" s="22"/>
      <c r="R170" s="23"/>
      <c r="S170" s="22"/>
      <c r="T170" s="22"/>
      <c r="U170" s="22"/>
      <c r="V170" s="22"/>
      <c r="W170" s="238"/>
      <c r="X170" s="244"/>
      <c r="Y170" s="244"/>
    </row>
    <row r="171" spans="1:25" s="20" customFormat="1" ht="12.75" customHeight="1" x14ac:dyDescent="0.3">
      <c r="A171" s="18"/>
      <c r="B171" s="194"/>
      <c r="C171" s="318"/>
      <c r="D171" s="322"/>
      <c r="E171" s="323" t="s">
        <v>139</v>
      </c>
      <c r="F171" s="936" t="str">
        <f>Translations!$B$414</f>
        <v>Värme från bränsleriktmärke: detta innefattar mätbar värme som återvinns från spillvärme från delanläggningar med bränsleriktmärke.</v>
      </c>
      <c r="G171" s="990"/>
      <c r="H171" s="990"/>
      <c r="I171" s="990"/>
      <c r="J171" s="990"/>
      <c r="K171" s="990"/>
      <c r="L171" s="990"/>
      <c r="M171" s="990"/>
      <c r="N171" s="991"/>
      <c r="O171" s="19"/>
      <c r="P171" s="23"/>
      <c r="Q171" s="22"/>
      <c r="R171" s="23"/>
      <c r="S171" s="22"/>
      <c r="T171" s="22"/>
      <c r="U171" s="22"/>
      <c r="V171" s="22"/>
      <c r="W171" s="238"/>
      <c r="X171" s="244"/>
      <c r="Y171" s="244"/>
    </row>
    <row r="172" spans="1:25" s="20" customFormat="1" ht="12.75" customHeight="1" x14ac:dyDescent="0.3">
      <c r="A172" s="18"/>
      <c r="B172" s="194"/>
      <c r="C172" s="318"/>
      <c r="D172" s="322"/>
      <c r="E172" s="323" t="s">
        <v>139</v>
      </c>
      <c r="F172" s="936" t="str">
        <f>Translations!$B$415</f>
        <v>Värme från restgaser: detta innefattar mätbar värme som produceras från restgaser.</v>
      </c>
      <c r="G172" s="990"/>
      <c r="H172" s="990"/>
      <c r="I172" s="990"/>
      <c r="J172" s="990"/>
      <c r="K172" s="990"/>
      <c r="L172" s="990"/>
      <c r="M172" s="990"/>
      <c r="N172" s="991"/>
      <c r="O172" s="19"/>
      <c r="P172" s="23"/>
      <c r="Q172" s="22"/>
      <c r="R172" s="23"/>
      <c r="S172" s="22"/>
      <c r="T172" s="22"/>
      <c r="U172" s="22"/>
      <c r="V172" s="22"/>
      <c r="W172" s="238"/>
      <c r="X172" s="244"/>
      <c r="Y172" s="244"/>
    </row>
    <row r="173" spans="1:25" ht="25.5" customHeight="1" x14ac:dyDescent="0.25">
      <c r="C173" s="318"/>
      <c r="D173" s="322"/>
      <c r="E173" s="323"/>
      <c r="F173" s="936" t="str">
        <f>Translations!$B$253</f>
        <v>Eftersom mer än en av datakällorna kan vara relevanta kan högst tre källor anges enligt mallen. Om ännu fler datakällor är relevanta, var god ange de tre viktigaste källorna och beskriv metoden närmare nedan.</v>
      </c>
      <c r="G173" s="990"/>
      <c r="H173" s="990"/>
      <c r="I173" s="990"/>
      <c r="J173" s="990"/>
      <c r="K173" s="990"/>
      <c r="L173" s="990"/>
      <c r="M173" s="990"/>
      <c r="N173" s="991"/>
      <c r="O173" s="19"/>
      <c r="P173" s="245"/>
      <c r="Q173" s="245"/>
      <c r="R173" s="245"/>
      <c r="S173" s="245"/>
      <c r="T173" s="245"/>
      <c r="U173" s="245"/>
      <c r="V173" s="245"/>
      <c r="W173" s="262"/>
    </row>
    <row r="174" spans="1:25" ht="25.5" customHeight="1" thickBot="1" x14ac:dyDescent="0.3">
      <c r="C174" s="318"/>
      <c r="D174" s="319"/>
      <c r="E174" s="319"/>
      <c r="F174" s="319"/>
      <c r="G174" s="319"/>
      <c r="H174" s="357" t="str">
        <f>Translations!$B$401</f>
        <v>Relevant?</v>
      </c>
      <c r="I174" s="927" t="str">
        <f>Translations!$B$254</f>
        <v>Datakälla</v>
      </c>
      <c r="J174" s="927"/>
      <c r="K174" s="927" t="str">
        <f>Translations!$B$255</f>
        <v>Andra datakällor 
(i förekommande fall)</v>
      </c>
      <c r="L174" s="927"/>
      <c r="M174" s="927" t="str">
        <f>Translations!$B$255</f>
        <v>Andra datakällor 
(i förekommande fall)</v>
      </c>
      <c r="N174" s="927"/>
      <c r="O174" s="19"/>
      <c r="P174" s="245"/>
      <c r="Q174" s="245"/>
      <c r="R174" s="245"/>
      <c r="S174" s="245"/>
      <c r="T174" s="245"/>
      <c r="U174" s="245"/>
      <c r="V174" s="245"/>
      <c r="W174" s="262" t="s">
        <v>168</v>
      </c>
    </row>
    <row r="175" spans="1:25" ht="12.75" customHeight="1" thickBot="1" x14ac:dyDescent="0.3">
      <c r="C175" s="318"/>
      <c r="D175" s="322"/>
      <c r="E175" s="324" t="s">
        <v>310</v>
      </c>
      <c r="F175" s="912" t="str">
        <f>Translations!$B$416</f>
        <v>importeras (andra källor)</v>
      </c>
      <c r="G175" s="913"/>
      <c r="H175" s="931"/>
      <c r="I175" s="903"/>
      <c r="J175" s="904"/>
      <c r="K175" s="898"/>
      <c r="L175" s="902"/>
      <c r="M175" s="898"/>
      <c r="N175" s="899"/>
      <c r="O175" s="19"/>
      <c r="P175" s="245"/>
      <c r="Q175" s="245"/>
      <c r="R175" s="245"/>
      <c r="S175" s="245"/>
      <c r="T175" s="245"/>
      <c r="U175" s="245"/>
      <c r="V175" s="370" t="b">
        <f>OR(AND(M163&lt;&gt;"",M163=FALSE))</f>
        <v>0</v>
      </c>
      <c r="W175" s="364" t="b">
        <f>OR(AND(M163&lt;&gt;"",M163=FALSE),AND(H175&lt;&gt;"",H175=FALSE))</f>
        <v>0</v>
      </c>
    </row>
    <row r="176" spans="1:25" ht="12.75" customHeight="1" thickBot="1" x14ac:dyDescent="0.3">
      <c r="C176" s="318"/>
      <c r="D176" s="322"/>
      <c r="E176" s="324" t="s">
        <v>311</v>
      </c>
      <c r="F176" s="921" t="str">
        <f>Translations!$B$417</f>
        <v>Mätbara nettoflöden</v>
      </c>
      <c r="G176" s="922"/>
      <c r="H176" s="931"/>
      <c r="I176" s="879"/>
      <c r="J176" s="880"/>
      <c r="K176" s="881"/>
      <c r="L176" s="882"/>
      <c r="M176" s="881"/>
      <c r="N176" s="883"/>
      <c r="O176" s="19"/>
      <c r="P176" s="245"/>
      <c r="Q176" s="245"/>
      <c r="R176" s="245"/>
      <c r="S176" s="245"/>
      <c r="T176" s="245"/>
      <c r="U176" s="245"/>
      <c r="V176" s="245"/>
      <c r="W176" s="365" t="b">
        <f>W175</f>
        <v>0</v>
      </c>
    </row>
    <row r="177" spans="1:23" ht="25.5" customHeight="1" thickBot="1" x14ac:dyDescent="0.3">
      <c r="C177" s="318"/>
      <c r="D177" s="322"/>
      <c r="E177" s="324" t="s">
        <v>312</v>
      </c>
      <c r="F177" s="912" t="str">
        <f>Translations!$B$418</f>
        <v>importeras (från produktriktmärke)</v>
      </c>
      <c r="G177" s="913"/>
      <c r="H177" s="931"/>
      <c r="I177" s="903"/>
      <c r="J177" s="904"/>
      <c r="K177" s="898"/>
      <c r="L177" s="902"/>
      <c r="M177" s="898"/>
      <c r="N177" s="899"/>
      <c r="O177" s="19"/>
      <c r="P177" s="245"/>
      <c r="Q177" s="245"/>
      <c r="R177" s="245"/>
      <c r="S177" s="245"/>
      <c r="T177" s="245"/>
      <c r="U177" s="245"/>
      <c r="V177" s="358" t="b">
        <f>V175</f>
        <v>0</v>
      </c>
      <c r="W177" s="364" t="b">
        <f>OR(AND(M163&lt;&gt;"",M163=FALSE),AND(H177&lt;&gt;"",H177=FALSE))</f>
        <v>0</v>
      </c>
    </row>
    <row r="178" spans="1:23" ht="12.75" customHeight="1" thickBot="1" x14ac:dyDescent="0.3">
      <c r="C178" s="318"/>
      <c r="D178" s="322"/>
      <c r="E178" s="324" t="s">
        <v>313</v>
      </c>
      <c r="F178" s="921" t="str">
        <f>Translations!$B$417</f>
        <v>Mätbara nettoflöden</v>
      </c>
      <c r="G178" s="922"/>
      <c r="H178" s="931"/>
      <c r="I178" s="879"/>
      <c r="J178" s="880"/>
      <c r="K178" s="881"/>
      <c r="L178" s="882"/>
      <c r="M178" s="881"/>
      <c r="N178" s="883"/>
      <c r="O178" s="19"/>
      <c r="P178" s="245"/>
      <c r="Q178" s="245"/>
      <c r="R178" s="245"/>
      <c r="S178" s="245"/>
      <c r="T178" s="245"/>
      <c r="U178" s="245"/>
      <c r="V178" s="245"/>
      <c r="W178" s="365" t="b">
        <f>W177</f>
        <v>0</v>
      </c>
    </row>
    <row r="179" spans="1:23" ht="12.75" customHeight="1" thickBot="1" x14ac:dyDescent="0.3">
      <c r="C179" s="318"/>
      <c r="D179" s="322"/>
      <c r="E179" s="324" t="s">
        <v>314</v>
      </c>
      <c r="F179" s="912" t="str">
        <f>Translations!$B$419</f>
        <v>importeras (från massa)</v>
      </c>
      <c r="G179" s="913"/>
      <c r="H179" s="931"/>
      <c r="I179" s="903"/>
      <c r="J179" s="904"/>
      <c r="K179" s="898"/>
      <c r="L179" s="902"/>
      <c r="M179" s="898"/>
      <c r="N179" s="899"/>
      <c r="O179" s="19"/>
      <c r="P179" s="245"/>
      <c r="Q179" s="245"/>
      <c r="R179" s="245"/>
      <c r="S179" s="245"/>
      <c r="T179" s="245"/>
      <c r="U179" s="245"/>
      <c r="V179" s="358" t="b">
        <f>V177</f>
        <v>0</v>
      </c>
      <c r="W179" s="364" t="b">
        <f>OR(AND(M163&lt;&gt;"",M163=FALSE),AND(H179&lt;&gt;"",H179=FALSE))</f>
        <v>0</v>
      </c>
    </row>
    <row r="180" spans="1:23" ht="12.75" customHeight="1" thickBot="1" x14ac:dyDescent="0.3">
      <c r="C180" s="318"/>
      <c r="D180" s="322"/>
      <c r="E180" s="324" t="s">
        <v>315</v>
      </c>
      <c r="F180" s="921" t="str">
        <f>Translations!$B$417</f>
        <v>Mätbara nettoflöden</v>
      </c>
      <c r="G180" s="922"/>
      <c r="H180" s="931"/>
      <c r="I180" s="879"/>
      <c r="J180" s="880"/>
      <c r="K180" s="881"/>
      <c r="L180" s="882"/>
      <c r="M180" s="881"/>
      <c r="N180" s="883"/>
      <c r="O180" s="19"/>
      <c r="P180" s="245"/>
      <c r="Q180" s="245"/>
      <c r="R180" s="245"/>
      <c r="S180" s="245"/>
      <c r="T180" s="245"/>
      <c r="U180" s="245"/>
      <c r="V180" s="245"/>
      <c r="W180" s="365" t="b">
        <f>W179</f>
        <v>0</v>
      </c>
    </row>
    <row r="181" spans="1:23" ht="25.5" customHeight="1" thickBot="1" x14ac:dyDescent="0.3">
      <c r="C181" s="318"/>
      <c r="D181" s="322"/>
      <c r="E181" s="324" t="s">
        <v>316</v>
      </c>
      <c r="F181" s="912" t="str">
        <f>Translations!$B$420</f>
        <v>importeras (från bränsleriktmärke)</v>
      </c>
      <c r="G181" s="913"/>
      <c r="H181" s="931"/>
      <c r="I181" s="903"/>
      <c r="J181" s="904"/>
      <c r="K181" s="898"/>
      <c r="L181" s="902"/>
      <c r="M181" s="898"/>
      <c r="N181" s="899"/>
      <c r="O181" s="19"/>
      <c r="P181" s="245"/>
      <c r="Q181" s="245"/>
      <c r="R181" s="245"/>
      <c r="S181" s="245"/>
      <c r="T181" s="245"/>
      <c r="U181" s="245"/>
      <c r="V181" s="358" t="b">
        <f>V179</f>
        <v>0</v>
      </c>
      <c r="W181" s="364" t="b">
        <f>OR(AND(M163&lt;&gt;"",M163=FALSE),AND(H181&lt;&gt;"",H181=FALSE))</f>
        <v>0</v>
      </c>
    </row>
    <row r="182" spans="1:23" ht="12.75" customHeight="1" thickBot="1" x14ac:dyDescent="0.3">
      <c r="C182" s="318"/>
      <c r="D182" s="322"/>
      <c r="E182" s="324" t="s">
        <v>317</v>
      </c>
      <c r="F182" s="921" t="str">
        <f>Translations!$B$417</f>
        <v>Mätbara nettoflöden</v>
      </c>
      <c r="G182" s="922"/>
      <c r="H182" s="931"/>
      <c r="I182" s="879"/>
      <c r="J182" s="880"/>
      <c r="K182" s="881"/>
      <c r="L182" s="882"/>
      <c r="M182" s="881"/>
      <c r="N182" s="883"/>
      <c r="O182" s="19"/>
      <c r="P182" s="245"/>
      <c r="Q182" s="245"/>
      <c r="R182" s="245"/>
      <c r="S182" s="245"/>
      <c r="T182" s="245"/>
      <c r="U182" s="245"/>
      <c r="V182" s="245"/>
      <c r="W182" s="365" t="b">
        <f>W181</f>
        <v>0</v>
      </c>
    </row>
    <row r="183" spans="1:23" ht="12.75" customHeight="1" thickBot="1" x14ac:dyDescent="0.3">
      <c r="C183" s="318"/>
      <c r="D183" s="322"/>
      <c r="E183" s="324" t="s">
        <v>318</v>
      </c>
      <c r="F183" s="912" t="str">
        <f>Translations!$B$421</f>
        <v>importeras (från restgaser)</v>
      </c>
      <c r="G183" s="913"/>
      <c r="H183" s="931"/>
      <c r="I183" s="903"/>
      <c r="J183" s="904"/>
      <c r="K183" s="898"/>
      <c r="L183" s="902"/>
      <c r="M183" s="898"/>
      <c r="N183" s="899"/>
      <c r="O183" s="19"/>
      <c r="P183" s="245"/>
      <c r="Q183" s="245"/>
      <c r="R183" s="245"/>
      <c r="S183" s="245"/>
      <c r="T183" s="245"/>
      <c r="U183" s="245"/>
      <c r="V183" s="358" t="b">
        <f>V181</f>
        <v>0</v>
      </c>
      <c r="W183" s="364" t="b">
        <f>OR(AND(M163&lt;&gt;"",M163=FALSE),AND(H183&lt;&gt;"",H183=FALSE))</f>
        <v>0</v>
      </c>
    </row>
    <row r="184" spans="1:23" ht="12.75" customHeight="1" thickBot="1" x14ac:dyDescent="0.3">
      <c r="C184" s="318"/>
      <c r="D184" s="322"/>
      <c r="E184" s="324" t="s">
        <v>319</v>
      </c>
      <c r="F184" s="921" t="str">
        <f>Translations!$B$417</f>
        <v>Mätbara nettoflöden</v>
      </c>
      <c r="G184" s="922"/>
      <c r="H184" s="931"/>
      <c r="I184" s="879"/>
      <c r="J184" s="880"/>
      <c r="K184" s="881"/>
      <c r="L184" s="882"/>
      <c r="M184" s="881"/>
      <c r="N184" s="883"/>
      <c r="O184" s="19"/>
      <c r="P184" s="245"/>
      <c r="Q184" s="245"/>
      <c r="R184" s="245"/>
      <c r="S184" s="245"/>
      <c r="T184" s="245"/>
      <c r="U184" s="245"/>
      <c r="V184" s="245"/>
      <c r="W184" s="268" t="b">
        <f>W183</f>
        <v>0</v>
      </c>
    </row>
    <row r="185" spans="1:23" ht="5.0999999999999996" customHeight="1" x14ac:dyDescent="0.25">
      <c r="C185" s="318"/>
      <c r="D185" s="322"/>
      <c r="E185" s="319"/>
      <c r="F185" s="319"/>
      <c r="G185" s="319"/>
      <c r="H185" s="319"/>
      <c r="I185" s="319"/>
      <c r="J185" s="319"/>
      <c r="K185" s="319"/>
      <c r="L185" s="319"/>
      <c r="M185" s="319"/>
      <c r="N185" s="320"/>
      <c r="O185" s="19"/>
      <c r="P185" s="245"/>
      <c r="Q185" s="245"/>
      <c r="R185" s="245"/>
      <c r="S185" s="245"/>
      <c r="T185" s="245"/>
      <c r="U185" s="245"/>
      <c r="V185" s="245"/>
      <c r="W185" s="360"/>
    </row>
    <row r="186" spans="1:23" ht="12.75" customHeight="1" x14ac:dyDescent="0.25">
      <c r="C186" s="318"/>
      <c r="D186" s="322"/>
      <c r="E186" s="324" t="s">
        <v>320</v>
      </c>
      <c r="F186" s="923" t="str">
        <f>Translations!$B$257</f>
        <v>Beskrivning av den metod som används</v>
      </c>
      <c r="G186" s="923"/>
      <c r="H186" s="923"/>
      <c r="I186" s="923"/>
      <c r="J186" s="923"/>
      <c r="K186" s="923"/>
      <c r="L186" s="923"/>
      <c r="M186" s="923"/>
      <c r="N186" s="924"/>
      <c r="O186" s="19"/>
      <c r="P186" s="245"/>
      <c r="Q186" s="245"/>
      <c r="R186" s="245"/>
      <c r="S186" s="245"/>
      <c r="T186" s="245"/>
      <c r="U186" s="245"/>
      <c r="V186" s="245"/>
      <c r="W186" s="360"/>
    </row>
    <row r="187" spans="1:23" ht="5.0999999999999996" customHeight="1" x14ac:dyDescent="0.25">
      <c r="C187" s="318"/>
      <c r="D187" s="319"/>
      <c r="E187" s="323"/>
      <c r="F187" s="213"/>
      <c r="G187" s="556"/>
      <c r="H187" s="556"/>
      <c r="I187" s="556"/>
      <c r="J187" s="556"/>
      <c r="K187" s="556"/>
      <c r="L187" s="556"/>
      <c r="M187" s="556"/>
      <c r="N187" s="557"/>
      <c r="O187" s="19"/>
      <c r="P187" s="245"/>
      <c r="Q187" s="245"/>
      <c r="R187" s="245"/>
      <c r="S187" s="245"/>
      <c r="T187" s="245"/>
      <c r="U187" s="245"/>
      <c r="V187" s="245"/>
      <c r="W187" s="360"/>
    </row>
    <row r="188" spans="1:23" ht="12.75" customHeight="1" x14ac:dyDescent="0.25">
      <c r="C188" s="318"/>
      <c r="D188" s="322"/>
      <c r="E188" s="324"/>
      <c r="F188" s="932" t="str">
        <f>IF(M30=EUConst_Relevant,HYPERLINK("#" &amp; Q188,EUConst_MsgDescription),"")</f>
        <v/>
      </c>
      <c r="G188" s="906"/>
      <c r="H188" s="906"/>
      <c r="I188" s="906"/>
      <c r="J188" s="906"/>
      <c r="K188" s="906"/>
      <c r="L188" s="906"/>
      <c r="M188" s="906"/>
      <c r="N188" s="907"/>
      <c r="O188" s="19"/>
      <c r="P188" s="22" t="s">
        <v>175</v>
      </c>
      <c r="Q188" s="371" t="str">
        <f>"#"&amp;ADDRESS(ROW($C$11),COLUMN($C$11))</f>
        <v>#$C$11</v>
      </c>
      <c r="R188" s="245"/>
      <c r="S188" s="245"/>
      <c r="T188" s="245"/>
      <c r="U188" s="245"/>
      <c r="V188" s="245"/>
      <c r="W188" s="360"/>
    </row>
    <row r="189" spans="1:23" ht="5.0999999999999996" customHeight="1" x14ac:dyDescent="0.25">
      <c r="C189" s="318"/>
      <c r="D189" s="322"/>
      <c r="E189" s="325"/>
      <c r="F189" s="933"/>
      <c r="G189" s="933"/>
      <c r="H189" s="933"/>
      <c r="I189" s="933"/>
      <c r="J189" s="933"/>
      <c r="K189" s="933"/>
      <c r="L189" s="933"/>
      <c r="M189" s="933"/>
      <c r="N189" s="934"/>
      <c r="O189" s="19"/>
      <c r="P189" s="245"/>
      <c r="Q189" s="245"/>
      <c r="R189" s="245"/>
      <c r="S189" s="245"/>
      <c r="T189" s="245"/>
      <c r="U189" s="245"/>
      <c r="V189" s="245"/>
      <c r="W189" s="360"/>
    </row>
    <row r="190" spans="1:23" s="249" customFormat="1" ht="50.1" customHeight="1" x14ac:dyDescent="0.25">
      <c r="A190" s="254"/>
      <c r="B190" s="12"/>
      <c r="C190" s="318"/>
      <c r="D190" s="325"/>
      <c r="E190" s="325"/>
      <c r="F190" s="891"/>
      <c r="G190" s="892"/>
      <c r="H190" s="892"/>
      <c r="I190" s="892"/>
      <c r="J190" s="892"/>
      <c r="K190" s="892"/>
      <c r="L190" s="892"/>
      <c r="M190" s="892"/>
      <c r="N190" s="893"/>
      <c r="O190" s="19"/>
      <c r="P190" s="254"/>
      <c r="Q190" s="254"/>
      <c r="R190" s="254"/>
      <c r="S190" s="245"/>
      <c r="T190" s="245"/>
      <c r="U190" s="254"/>
      <c r="V190" s="254"/>
      <c r="W190" s="366" t="b">
        <f>V175</f>
        <v>0</v>
      </c>
    </row>
    <row r="191" spans="1:23" ht="5.0999999999999996" customHeight="1" x14ac:dyDescent="0.25">
      <c r="C191" s="318"/>
      <c r="D191" s="322"/>
      <c r="E191" s="319"/>
      <c r="F191" s="319"/>
      <c r="G191" s="319"/>
      <c r="H191" s="319"/>
      <c r="I191" s="319"/>
      <c r="J191" s="319"/>
      <c r="K191" s="319"/>
      <c r="L191" s="319"/>
      <c r="M191" s="319"/>
      <c r="N191" s="320"/>
      <c r="O191" s="19"/>
      <c r="P191" s="245"/>
      <c r="Q191" s="245"/>
      <c r="R191" s="245"/>
      <c r="S191" s="245"/>
      <c r="T191" s="245"/>
      <c r="U191" s="245"/>
      <c r="V191" s="245"/>
      <c r="W191" s="360"/>
    </row>
    <row r="192" spans="1:23" ht="12.75" customHeight="1" x14ac:dyDescent="0.25">
      <c r="C192" s="318"/>
      <c r="D192" s="322"/>
      <c r="E192" s="324"/>
      <c r="F192" s="935" t="str">
        <f>Translations!$B$210</f>
        <v>Hänvisning till externa filer, i förekommande fall</v>
      </c>
      <c r="G192" s="935"/>
      <c r="H192" s="935"/>
      <c r="I192" s="935"/>
      <c r="J192" s="935"/>
      <c r="K192" s="845"/>
      <c r="L192" s="845"/>
      <c r="M192" s="845"/>
      <c r="N192" s="845"/>
      <c r="O192" s="19"/>
      <c r="P192" s="245"/>
      <c r="Q192" s="245"/>
      <c r="R192" s="245"/>
      <c r="S192" s="245"/>
      <c r="T192" s="245"/>
      <c r="U192" s="245"/>
      <c r="V192" s="245"/>
      <c r="W192" s="366" t="b">
        <f>W190</f>
        <v>0</v>
      </c>
    </row>
    <row r="193" spans="1:23" ht="5.0999999999999996" customHeight="1" thickBot="1" x14ac:dyDescent="0.3">
      <c r="C193" s="318"/>
      <c r="D193" s="322"/>
      <c r="E193" s="319"/>
      <c r="F193" s="319"/>
      <c r="G193" s="319"/>
      <c r="H193" s="319"/>
      <c r="I193" s="319"/>
      <c r="J193" s="319"/>
      <c r="K193" s="319"/>
      <c r="L193" s="319"/>
      <c r="M193" s="319"/>
      <c r="N193" s="320"/>
      <c r="O193" s="19"/>
      <c r="P193" s="245"/>
      <c r="Q193" s="245"/>
      <c r="R193" s="245"/>
      <c r="S193" s="245"/>
      <c r="T193" s="245"/>
      <c r="U193" s="245"/>
      <c r="V193" s="254"/>
      <c r="W193" s="360"/>
    </row>
    <row r="194" spans="1:23" ht="12.75" customHeight="1" thickBot="1" x14ac:dyDescent="0.3">
      <c r="C194" s="318"/>
      <c r="D194" s="322" t="s">
        <v>32</v>
      </c>
      <c r="E194" s="951" t="str">
        <f>Translations!$B$258</f>
        <v>Har den hierarkiska ordningen följts?</v>
      </c>
      <c r="F194" s="951"/>
      <c r="G194" s="951"/>
      <c r="H194" s="952"/>
      <c r="I194" s="260"/>
      <c r="J194" s="330" t="str">
        <f>Translations!$B$259</f>
        <v>Om inte, varför?</v>
      </c>
      <c r="K194" s="871"/>
      <c r="L194" s="872"/>
      <c r="M194" s="872"/>
      <c r="N194" s="886"/>
      <c r="O194" s="19"/>
      <c r="P194" s="245"/>
      <c r="Q194" s="245"/>
      <c r="R194" s="245"/>
      <c r="S194" s="245"/>
      <c r="T194" s="245"/>
      <c r="U194" s="245"/>
      <c r="V194" s="368" t="b">
        <f>W192</f>
        <v>0</v>
      </c>
      <c r="W194" s="361" t="b">
        <f>OR(W190,AND(I194&lt;&gt;"",I194=TRUE))</f>
        <v>0</v>
      </c>
    </row>
    <row r="195" spans="1:23" ht="5.0999999999999996" customHeight="1" x14ac:dyDescent="0.25">
      <c r="C195" s="318"/>
      <c r="D195" s="319"/>
      <c r="E195" s="552"/>
      <c r="F195" s="552"/>
      <c r="G195" s="552"/>
      <c r="H195" s="552"/>
      <c r="I195" s="552"/>
      <c r="J195" s="552"/>
      <c r="K195" s="552"/>
      <c r="L195" s="552"/>
      <c r="M195" s="552"/>
      <c r="N195" s="553"/>
      <c r="O195" s="19"/>
      <c r="P195" s="245"/>
      <c r="Q195" s="245"/>
      <c r="R195" s="245"/>
      <c r="S195" s="245"/>
      <c r="T195" s="245"/>
      <c r="U195" s="245"/>
      <c r="V195" s="254"/>
      <c r="W195" s="360"/>
    </row>
    <row r="196" spans="1:23" ht="12.75" customHeight="1" x14ac:dyDescent="0.25">
      <c r="C196" s="318"/>
      <c r="D196" s="331"/>
      <c r="E196" s="331"/>
      <c r="F196" s="923" t="str">
        <f>Translations!$B$264</f>
        <v>Ytterligare uppgifter om eventuella avvikelser från hierarkin</v>
      </c>
      <c r="G196" s="923"/>
      <c r="H196" s="923"/>
      <c r="I196" s="923"/>
      <c r="J196" s="923"/>
      <c r="K196" s="923"/>
      <c r="L196" s="923"/>
      <c r="M196" s="923"/>
      <c r="N196" s="924"/>
      <c r="O196" s="19"/>
      <c r="P196" s="245"/>
      <c r="Q196" s="245"/>
      <c r="R196" s="245"/>
      <c r="S196" s="245"/>
      <c r="T196" s="245"/>
      <c r="U196" s="245"/>
      <c r="V196" s="254"/>
      <c r="W196" s="360"/>
    </row>
    <row r="197" spans="1:23" ht="25.5" customHeight="1" x14ac:dyDescent="0.25">
      <c r="C197" s="318"/>
      <c r="D197" s="331"/>
      <c r="E197" s="331"/>
      <c r="F197" s="891"/>
      <c r="G197" s="892"/>
      <c r="H197" s="892"/>
      <c r="I197" s="892"/>
      <c r="J197" s="892"/>
      <c r="K197" s="892"/>
      <c r="L197" s="892"/>
      <c r="M197" s="892"/>
      <c r="N197" s="893"/>
      <c r="O197" s="19"/>
      <c r="P197" s="245"/>
      <c r="Q197" s="245"/>
      <c r="R197" s="245"/>
      <c r="S197" s="245"/>
      <c r="T197" s="245"/>
      <c r="U197" s="245"/>
      <c r="V197" s="254"/>
      <c r="W197" s="366" t="b">
        <f>W194</f>
        <v>0</v>
      </c>
    </row>
    <row r="198" spans="1:23" ht="5.0999999999999996" customHeight="1" x14ac:dyDescent="0.25">
      <c r="C198" s="318"/>
      <c r="D198" s="319"/>
      <c r="E198" s="552"/>
      <c r="F198" s="552"/>
      <c r="G198" s="552"/>
      <c r="H198" s="552"/>
      <c r="I198" s="552"/>
      <c r="J198" s="552"/>
      <c r="K198" s="552"/>
      <c r="L198" s="552"/>
      <c r="M198" s="552"/>
      <c r="N198" s="553"/>
      <c r="O198" s="19"/>
      <c r="P198" s="245"/>
      <c r="Q198" s="245"/>
      <c r="R198" s="245"/>
      <c r="S198" s="245"/>
      <c r="T198" s="245"/>
      <c r="U198" s="245"/>
      <c r="V198" s="254"/>
      <c r="W198" s="360"/>
    </row>
    <row r="199" spans="1:23" ht="12.75" customHeight="1" x14ac:dyDescent="0.25">
      <c r="C199" s="318"/>
      <c r="D199" s="322" t="s">
        <v>33</v>
      </c>
      <c r="E199" s="925" t="str">
        <f>Translations!$B$363</f>
        <v>Beskrivning av den metod som används för att fastställa relevanta tillskrivningsbara utsläppsfaktorer enligt avsnitt 10.1.2 och 10.1.3 i bilaga VII till FAR.</v>
      </c>
      <c r="F199" s="925"/>
      <c r="G199" s="925"/>
      <c r="H199" s="925"/>
      <c r="I199" s="925"/>
      <c r="J199" s="925"/>
      <c r="K199" s="925"/>
      <c r="L199" s="925"/>
      <c r="M199" s="925"/>
      <c r="N199" s="926"/>
      <c r="O199" s="19"/>
      <c r="P199" s="245"/>
      <c r="Q199" s="245"/>
      <c r="R199" s="245"/>
      <c r="S199" s="245"/>
      <c r="T199" s="245"/>
      <c r="U199" s="245"/>
      <c r="V199" s="254"/>
      <c r="W199" s="360"/>
    </row>
    <row r="200" spans="1:23" ht="12.75" customHeight="1" x14ac:dyDescent="0.25">
      <c r="C200" s="318"/>
      <c r="D200" s="319"/>
      <c r="E200" s="936" t="str">
        <f>Translations!$B$364</f>
        <v>Detta bör omfatta emissionsfaktorn för alla sådana mätbara värmeflöden som anges ovan.</v>
      </c>
      <c r="F200" s="937"/>
      <c r="G200" s="937"/>
      <c r="H200" s="937"/>
      <c r="I200" s="937"/>
      <c r="J200" s="937"/>
      <c r="K200" s="937"/>
      <c r="L200" s="937"/>
      <c r="M200" s="937"/>
      <c r="N200" s="938"/>
      <c r="O200" s="19"/>
      <c r="P200" s="245"/>
      <c r="Q200" s="245"/>
      <c r="R200" s="245"/>
      <c r="S200" s="245"/>
      <c r="T200" s="245"/>
      <c r="U200" s="245"/>
      <c r="V200" s="254"/>
      <c r="W200" s="360"/>
    </row>
    <row r="201" spans="1:23" ht="12.75" customHeight="1" x14ac:dyDescent="0.25">
      <c r="C201" s="318"/>
      <c r="D201" s="319"/>
      <c r="E201" s="936" t="str">
        <f>Translations!$B$365</f>
        <v>Om värmen produceras från kraftvärme, var god ange hur alla parametrar i kapitel 8 i bilaga VII till FAR har fastställts.</v>
      </c>
      <c r="F201" s="937"/>
      <c r="G201" s="937"/>
      <c r="H201" s="937"/>
      <c r="I201" s="937"/>
      <c r="J201" s="937"/>
      <c r="K201" s="937"/>
      <c r="L201" s="937"/>
      <c r="M201" s="937"/>
      <c r="N201" s="938"/>
      <c r="O201" s="19"/>
      <c r="P201" s="245"/>
      <c r="Q201" s="245"/>
      <c r="R201" s="245"/>
      <c r="S201" s="245"/>
      <c r="T201" s="245"/>
      <c r="U201" s="245"/>
      <c r="V201" s="254"/>
      <c r="W201" s="360"/>
    </row>
    <row r="202" spans="1:23" ht="5.0999999999999996" customHeight="1" x14ac:dyDescent="0.25">
      <c r="C202" s="318"/>
      <c r="D202" s="319"/>
      <c r="E202" s="323"/>
      <c r="F202" s="213"/>
      <c r="G202" s="556"/>
      <c r="H202" s="556"/>
      <c r="I202" s="556"/>
      <c r="J202" s="556"/>
      <c r="K202" s="556"/>
      <c r="L202" s="556"/>
      <c r="M202" s="556"/>
      <c r="N202" s="557"/>
      <c r="O202" s="19"/>
      <c r="P202" s="245"/>
      <c r="Q202" s="245"/>
      <c r="R202" s="245"/>
      <c r="S202" s="245"/>
      <c r="T202" s="245"/>
      <c r="U202" s="245"/>
      <c r="V202" s="245"/>
      <c r="W202" s="360"/>
    </row>
    <row r="203" spans="1:23" ht="12.75" customHeight="1" x14ac:dyDescent="0.25">
      <c r="C203" s="318"/>
      <c r="D203" s="322"/>
      <c r="E203" s="324"/>
      <c r="F203" s="932" t="str">
        <f>IF(M30=EUConst_Relevant,HYPERLINK("#" &amp; Q203,EUConst_MsgDescription),"")</f>
        <v/>
      </c>
      <c r="G203" s="906"/>
      <c r="H203" s="906"/>
      <c r="I203" s="906"/>
      <c r="J203" s="906"/>
      <c r="K203" s="906"/>
      <c r="L203" s="906"/>
      <c r="M203" s="906"/>
      <c r="N203" s="907"/>
      <c r="O203" s="19"/>
      <c r="P203" s="22" t="s">
        <v>175</v>
      </c>
      <c r="Q203" s="371" t="str">
        <f>"#"&amp;ADDRESS(ROW($C$11),COLUMN($C$11))</f>
        <v>#$C$11</v>
      </c>
      <c r="R203" s="245"/>
      <c r="S203" s="245"/>
      <c r="T203" s="245"/>
      <c r="U203" s="245"/>
      <c r="V203" s="245"/>
      <c r="W203" s="360"/>
    </row>
    <row r="204" spans="1:23" ht="5.0999999999999996" customHeight="1" x14ac:dyDescent="0.25">
      <c r="C204" s="318"/>
      <c r="D204" s="322"/>
      <c r="E204" s="325"/>
      <c r="F204" s="933"/>
      <c r="G204" s="933"/>
      <c r="H204" s="933"/>
      <c r="I204" s="933"/>
      <c r="J204" s="933"/>
      <c r="K204" s="933"/>
      <c r="L204" s="933"/>
      <c r="M204" s="933"/>
      <c r="N204" s="934"/>
      <c r="O204" s="19"/>
      <c r="P204" s="245"/>
      <c r="Q204" s="245"/>
      <c r="R204" s="245"/>
      <c r="S204" s="245"/>
      <c r="T204" s="245"/>
      <c r="U204" s="245"/>
      <c r="V204" s="245"/>
      <c r="W204" s="360"/>
    </row>
    <row r="205" spans="1:23" s="249" customFormat="1" ht="50.1" customHeight="1" x14ac:dyDescent="0.25">
      <c r="A205" s="254"/>
      <c r="B205" s="12"/>
      <c r="C205" s="318"/>
      <c r="D205" s="331"/>
      <c r="E205" s="332"/>
      <c r="F205" s="891"/>
      <c r="G205" s="892"/>
      <c r="H205" s="892"/>
      <c r="I205" s="892"/>
      <c r="J205" s="892"/>
      <c r="K205" s="892"/>
      <c r="L205" s="892"/>
      <c r="M205" s="892"/>
      <c r="N205" s="893"/>
      <c r="O205" s="19"/>
      <c r="P205" s="269"/>
      <c r="Q205" s="245"/>
      <c r="R205" s="254"/>
      <c r="S205" s="245"/>
      <c r="T205" s="245"/>
      <c r="U205" s="254"/>
      <c r="V205" s="254"/>
      <c r="W205" s="366" t="b">
        <f>W192</f>
        <v>0</v>
      </c>
    </row>
    <row r="206" spans="1:23" ht="5.0999999999999996" customHeight="1" x14ac:dyDescent="0.25">
      <c r="C206" s="318"/>
      <c r="D206" s="322"/>
      <c r="E206" s="319"/>
      <c r="F206" s="319"/>
      <c r="G206" s="319"/>
      <c r="H206" s="319"/>
      <c r="I206" s="319"/>
      <c r="J206" s="319"/>
      <c r="K206" s="319"/>
      <c r="L206" s="319"/>
      <c r="M206" s="319"/>
      <c r="N206" s="320"/>
      <c r="O206" s="19"/>
      <c r="P206" s="245"/>
      <c r="Q206" s="245"/>
      <c r="R206" s="245"/>
      <c r="S206" s="245"/>
      <c r="T206" s="245"/>
      <c r="U206" s="245"/>
      <c r="V206" s="245"/>
      <c r="W206" s="360"/>
    </row>
    <row r="207" spans="1:23" ht="12.75" customHeight="1" thickBot="1" x14ac:dyDescent="0.3">
      <c r="C207" s="318"/>
      <c r="D207" s="322"/>
      <c r="E207" s="324"/>
      <c r="F207" s="935" t="str">
        <f>Translations!$B$210</f>
        <v>Hänvisning till externa filer, i förekommande fall</v>
      </c>
      <c r="G207" s="935"/>
      <c r="H207" s="935"/>
      <c r="I207" s="935"/>
      <c r="J207" s="935"/>
      <c r="K207" s="845"/>
      <c r="L207" s="845"/>
      <c r="M207" s="845"/>
      <c r="N207" s="845"/>
      <c r="O207" s="19"/>
      <c r="P207" s="245"/>
      <c r="Q207" s="245"/>
      <c r="R207" s="245"/>
      <c r="S207" s="245"/>
      <c r="T207" s="245"/>
      <c r="U207" s="245"/>
      <c r="V207" s="245"/>
      <c r="W207" s="367" t="b">
        <f>W205</f>
        <v>0</v>
      </c>
    </row>
    <row r="208" spans="1:23" s="20" customFormat="1" ht="13.2" x14ac:dyDescent="0.25">
      <c r="A208" s="18"/>
      <c r="B208" s="36"/>
      <c r="C208" s="337"/>
      <c r="D208" s="338"/>
      <c r="E208" s="338"/>
      <c r="F208" s="338"/>
      <c r="G208" s="338"/>
      <c r="H208" s="338"/>
      <c r="I208" s="338"/>
      <c r="J208" s="338"/>
      <c r="K208" s="338"/>
      <c r="L208" s="338"/>
      <c r="M208" s="338"/>
      <c r="N208" s="339"/>
      <c r="O208" s="19"/>
      <c r="P208" s="245"/>
      <c r="Q208" s="245"/>
      <c r="R208" s="245"/>
      <c r="S208" s="23"/>
      <c r="T208" s="22"/>
      <c r="U208" s="22"/>
      <c r="V208" s="22"/>
      <c r="W208" s="238"/>
    </row>
    <row r="209" spans="1:25" s="20" customFormat="1" ht="14.4" thickBot="1" x14ac:dyDescent="0.3">
      <c r="A209" s="18"/>
      <c r="B209" s="36"/>
      <c r="C209" s="36"/>
      <c r="D209" s="36"/>
      <c r="E209" s="36"/>
      <c r="F209" s="36"/>
      <c r="G209" s="36"/>
      <c r="H209" s="36"/>
      <c r="I209" s="36"/>
      <c r="J209" s="36"/>
      <c r="K209" s="36"/>
      <c r="L209" s="36"/>
      <c r="M209" s="36"/>
      <c r="N209" s="36"/>
      <c r="O209" s="19"/>
      <c r="P209" s="245"/>
      <c r="Q209" s="245"/>
      <c r="R209" s="23"/>
      <c r="S209" s="23"/>
      <c r="T209" s="22"/>
      <c r="U209" s="22"/>
      <c r="V209" s="22"/>
      <c r="W209" s="238"/>
      <c r="X209" s="244"/>
      <c r="Y209" s="244"/>
    </row>
    <row r="210" spans="1:25" s="20" customFormat="1" ht="12.75" customHeight="1" thickBot="1" x14ac:dyDescent="0.35">
      <c r="A210" s="18"/>
      <c r="B210" s="36"/>
      <c r="C210" s="281"/>
      <c r="D210" s="281"/>
      <c r="E210" s="281"/>
      <c r="F210" s="281"/>
      <c r="G210" s="281"/>
      <c r="H210" s="281"/>
      <c r="I210" s="281"/>
      <c r="J210" s="281"/>
      <c r="K210" s="281"/>
      <c r="L210" s="281"/>
      <c r="M210" s="281"/>
      <c r="N210" s="281"/>
      <c r="O210" s="19"/>
      <c r="P210" s="22"/>
      <c r="Q210" s="22"/>
      <c r="R210" s="23"/>
      <c r="S210" s="23"/>
      <c r="T210" s="22"/>
      <c r="U210" s="22"/>
      <c r="V210" s="22"/>
      <c r="W210" s="238"/>
      <c r="X210" s="244"/>
      <c r="Y210" s="244"/>
    </row>
    <row r="211" spans="1:25" s="20" customFormat="1" ht="15" customHeight="1" thickBot="1" x14ac:dyDescent="0.3">
      <c r="A211" s="245"/>
      <c r="B211" s="163"/>
      <c r="C211" s="374">
        <f>C30+1</f>
        <v>2</v>
      </c>
      <c r="D211" s="1020" t="str">
        <f>Translations!$B$386</f>
        <v>”Fall-back”-delanläggning:</v>
      </c>
      <c r="E211" s="1021"/>
      <c r="F211" s="1021"/>
      <c r="G211" s="1021"/>
      <c r="H211" s="1022"/>
      <c r="I211" s="1023" t="str">
        <f>INDEX(EUconst_FallBackListNames,$C211)</f>
        <v>Delanläggning med värmeriktmärke (ej KL | icke-CBAM)</v>
      </c>
      <c r="J211" s="1024"/>
      <c r="K211" s="1024"/>
      <c r="L211" s="1025"/>
      <c r="M211" s="1026" t="str">
        <f>IF(ISBLANK(INDEX(CNTR_FallBackSubInstRelevant,C211)),"",IF(INDEX(CNTR_FallBackSubInstRelevant,C211),EUConst_Relevant,EUConst_NotRelevant))</f>
        <v/>
      </c>
      <c r="N211" s="1027"/>
      <c r="O211" s="19"/>
      <c r="P211" s="373">
        <f>C211</f>
        <v>2</v>
      </c>
      <c r="Q211" s="245"/>
      <c r="R211" s="245"/>
      <c r="S211" s="245"/>
      <c r="T211" s="245"/>
      <c r="U211" s="23"/>
      <c r="V211" s="311" t="s">
        <v>326</v>
      </c>
      <c r="W211" s="356" t="b">
        <f>AND(CNTR_ExistSubInstEntries,M211=EUConst_NotRelevant)</f>
        <v>0</v>
      </c>
    </row>
    <row r="212" spans="1:25" s="20" customFormat="1" ht="12.75" customHeight="1" thickBot="1" x14ac:dyDescent="0.3">
      <c r="A212" s="245"/>
      <c r="B212" s="36"/>
      <c r="C212" s="278"/>
      <c r="D212" s="279"/>
      <c r="E212" s="279"/>
      <c r="F212" s="279"/>
      <c r="G212" s="279"/>
      <c r="H212" s="280"/>
      <c r="I212" s="1028" t="str">
        <f>IF(M211=EUConst_NotRelevant,HYPERLINK(Q212,EUconst_MsgGoToNextSubInst),IF(M211=EUConst_Relevant,HYPERLINK("",EUconst_MsgEnterThisSection),""))</f>
        <v/>
      </c>
      <c r="J212" s="1029"/>
      <c r="K212" s="1029"/>
      <c r="L212" s="1029"/>
      <c r="M212" s="1030"/>
      <c r="N212" s="1031"/>
      <c r="O212" s="19"/>
      <c r="P212" s="22" t="s">
        <v>175</v>
      </c>
      <c r="Q212" s="371" t="str">
        <f>"#JUMP_G"&amp;P211+1</f>
        <v>#JUMP_G3</v>
      </c>
      <c r="R212" s="22"/>
      <c r="S212" s="22"/>
      <c r="T212" s="22"/>
      <c r="U212" s="23"/>
      <c r="V212" s="23"/>
      <c r="W212" s="238"/>
      <c r="X212" s="244"/>
      <c r="Y212" s="244"/>
    </row>
    <row r="213" spans="1:25" ht="5.0999999999999996" customHeight="1" x14ac:dyDescent="0.25">
      <c r="C213" s="282"/>
      <c r="D213" s="283"/>
      <c r="E213" s="283"/>
      <c r="F213" s="283"/>
      <c r="G213" s="283"/>
      <c r="H213" s="283"/>
      <c r="I213" s="283"/>
      <c r="J213" s="283"/>
      <c r="K213" s="283"/>
      <c r="L213" s="283"/>
      <c r="M213" s="283"/>
      <c r="N213" s="284"/>
      <c r="O213" s="19"/>
      <c r="U213" s="23"/>
      <c r="V213" s="23"/>
      <c r="W213" s="238"/>
    </row>
    <row r="214" spans="1:25" ht="12.75" customHeight="1" x14ac:dyDescent="0.25">
      <c r="C214" s="224"/>
      <c r="D214" s="16" t="s">
        <v>25</v>
      </c>
      <c r="E214" s="744" t="str">
        <f>Translations!$B$297</f>
        <v>Delanläggningens systemgränser</v>
      </c>
      <c r="F214" s="744"/>
      <c r="G214" s="744"/>
      <c r="H214" s="744"/>
      <c r="I214" s="744"/>
      <c r="J214" s="744"/>
      <c r="K214" s="744"/>
      <c r="L214" s="744"/>
      <c r="M214" s="744"/>
      <c r="N214" s="961"/>
      <c r="O214" s="19"/>
      <c r="P214" s="245"/>
      <c r="Q214" s="245"/>
      <c r="R214" s="245"/>
      <c r="S214" s="245"/>
      <c r="T214" s="245"/>
      <c r="U214" s="23"/>
      <c r="V214" s="23"/>
      <c r="W214" s="238"/>
    </row>
    <row r="215" spans="1:25" ht="5.0999999999999996" customHeight="1" x14ac:dyDescent="0.25">
      <c r="B215" s="244"/>
      <c r="C215" s="224"/>
      <c r="N215" s="225"/>
      <c r="O215" s="19"/>
      <c r="P215" s="245"/>
      <c r="Q215" s="245"/>
      <c r="R215" s="245"/>
      <c r="S215" s="245"/>
      <c r="T215" s="245"/>
      <c r="U215" s="23"/>
      <c r="V215" s="23"/>
      <c r="W215" s="238"/>
    </row>
    <row r="216" spans="1:25" ht="12.75" customHeight="1" x14ac:dyDescent="0.25">
      <c r="B216" s="244"/>
      <c r="C216" s="224"/>
      <c r="D216" s="25" t="s">
        <v>31</v>
      </c>
      <c r="E216" s="862" t="str">
        <f>Translations!$B$249</f>
        <v>Information om tillämpad metod</v>
      </c>
      <c r="F216" s="862"/>
      <c r="G216" s="862"/>
      <c r="H216" s="862"/>
      <c r="I216" s="862"/>
      <c r="J216" s="862"/>
      <c r="K216" s="862"/>
      <c r="L216" s="862"/>
      <c r="M216" s="862"/>
      <c r="N216" s="968"/>
      <c r="O216" s="19"/>
      <c r="P216" s="245"/>
      <c r="Q216" s="245"/>
      <c r="R216" s="245"/>
      <c r="S216" s="245"/>
      <c r="T216" s="245"/>
      <c r="U216" s="23"/>
      <c r="V216" s="23"/>
      <c r="W216" s="238"/>
    </row>
    <row r="217" spans="1:25" ht="5.0999999999999996" customHeight="1" x14ac:dyDescent="0.25">
      <c r="B217" s="244"/>
      <c r="C217" s="224"/>
      <c r="D217" s="25"/>
      <c r="E217" s="783"/>
      <c r="F217" s="783"/>
      <c r="G217" s="783"/>
      <c r="H217" s="783"/>
      <c r="I217" s="783"/>
      <c r="J217" s="783"/>
      <c r="K217" s="783"/>
      <c r="L217" s="783"/>
      <c r="M217" s="783"/>
      <c r="N217" s="989"/>
      <c r="O217" s="19"/>
      <c r="P217" s="245"/>
      <c r="Q217" s="245"/>
      <c r="R217" s="245"/>
      <c r="S217" s="245"/>
      <c r="T217" s="245"/>
      <c r="U217" s="245"/>
      <c r="V217" s="245"/>
      <c r="W217" s="262"/>
    </row>
    <row r="218" spans="1:25" ht="50.1" customHeight="1" x14ac:dyDescent="0.25">
      <c r="B218" s="244"/>
      <c r="C218" s="224"/>
      <c r="D218" s="25"/>
      <c r="E218" s="972"/>
      <c r="F218" s="973"/>
      <c r="G218" s="973"/>
      <c r="H218" s="973"/>
      <c r="I218" s="973"/>
      <c r="J218" s="973"/>
      <c r="K218" s="973"/>
      <c r="L218" s="973"/>
      <c r="M218" s="973"/>
      <c r="N218" s="974"/>
      <c r="O218" s="19"/>
      <c r="P218" s="245"/>
      <c r="Q218" s="245"/>
      <c r="R218" s="245"/>
      <c r="S218" s="245"/>
      <c r="T218" s="245"/>
      <c r="U218" s="245"/>
      <c r="V218" s="245"/>
      <c r="W218" s="262"/>
    </row>
    <row r="219" spans="1:25" ht="5.0999999999999996" customHeight="1" x14ac:dyDescent="0.25">
      <c r="B219" s="244"/>
      <c r="C219" s="224"/>
      <c r="D219" s="25"/>
      <c r="N219" s="225"/>
      <c r="O219" s="19"/>
      <c r="P219" s="245"/>
      <c r="Q219" s="245"/>
      <c r="R219" s="245"/>
      <c r="S219" s="245"/>
      <c r="T219" s="245"/>
      <c r="U219" s="245"/>
      <c r="V219" s="245"/>
      <c r="W219" s="262"/>
    </row>
    <row r="220" spans="1:25" ht="12.75" customHeight="1" x14ac:dyDescent="0.25">
      <c r="B220" s="244"/>
      <c r="C220" s="224"/>
      <c r="D220" s="25" t="s">
        <v>32</v>
      </c>
      <c r="E220" s="975" t="str">
        <f>Translations!$B$210</f>
        <v>Hänvisning till externa filer, i förekommande fall</v>
      </c>
      <c r="F220" s="975"/>
      <c r="G220" s="975"/>
      <c r="H220" s="975"/>
      <c r="I220" s="975"/>
      <c r="J220" s="976"/>
      <c r="K220" s="845"/>
      <c r="L220" s="845"/>
      <c r="M220" s="845"/>
      <c r="N220" s="845"/>
      <c r="O220" s="19"/>
      <c r="P220" s="245"/>
      <c r="Q220" s="245"/>
      <c r="R220" s="245"/>
      <c r="S220" s="245"/>
      <c r="T220" s="245"/>
      <c r="U220" s="245"/>
      <c r="V220" s="245"/>
      <c r="W220" s="262"/>
    </row>
    <row r="221" spans="1:25" ht="5.0999999999999996" customHeight="1" x14ac:dyDescent="0.25">
      <c r="B221" s="244"/>
      <c r="C221" s="224"/>
      <c r="D221" s="25"/>
      <c r="N221" s="225"/>
      <c r="O221" s="19"/>
      <c r="P221" s="245"/>
      <c r="Q221" s="245"/>
      <c r="R221" s="245"/>
      <c r="S221" s="245"/>
      <c r="T221" s="245"/>
      <c r="U221" s="245"/>
      <c r="V221" s="245"/>
      <c r="W221" s="262"/>
    </row>
    <row r="222" spans="1:25" ht="12.75" customHeight="1" x14ac:dyDescent="0.25">
      <c r="B222" s="244"/>
      <c r="C222" s="224"/>
      <c r="D222" s="25" t="s">
        <v>33</v>
      </c>
      <c r="E222" s="975" t="str">
        <f>Translations!$B$305</f>
        <v>Hänvisning till ett separat utförligt flödesschema, i förekommande fall</v>
      </c>
      <c r="F222" s="975"/>
      <c r="G222" s="975"/>
      <c r="H222" s="975"/>
      <c r="I222" s="975"/>
      <c r="J222" s="976"/>
      <c r="K222" s="845"/>
      <c r="L222" s="845"/>
      <c r="M222" s="845"/>
      <c r="N222" s="845"/>
      <c r="O222" s="19"/>
      <c r="P222" s="245"/>
      <c r="Q222" s="245"/>
      <c r="R222" s="245"/>
      <c r="S222" s="245"/>
      <c r="T222" s="245"/>
      <c r="U222" s="245"/>
      <c r="V222" s="245"/>
      <c r="W222" s="262"/>
    </row>
    <row r="223" spans="1:25" ht="5.0999999999999996" customHeight="1" x14ac:dyDescent="0.25">
      <c r="B223" s="244"/>
      <c r="C223" s="224"/>
      <c r="D223" s="25"/>
      <c r="N223" s="225"/>
      <c r="O223" s="19"/>
      <c r="P223" s="245"/>
      <c r="Q223" s="245"/>
      <c r="R223" s="245"/>
      <c r="S223" s="245"/>
      <c r="T223" s="245"/>
      <c r="U223" s="245"/>
      <c r="V223" s="245"/>
      <c r="W223" s="262"/>
    </row>
    <row r="224" spans="1:25" ht="5.0999999999999996" customHeight="1" x14ac:dyDescent="0.25">
      <c r="B224" s="244"/>
      <c r="C224" s="232"/>
      <c r="D224" s="235"/>
      <c r="E224" s="233"/>
      <c r="F224" s="233"/>
      <c r="G224" s="233"/>
      <c r="H224" s="233"/>
      <c r="I224" s="233"/>
      <c r="J224" s="233"/>
      <c r="K224" s="233"/>
      <c r="L224" s="233"/>
      <c r="M224" s="233"/>
      <c r="N224" s="234"/>
      <c r="O224" s="19"/>
      <c r="P224" s="245"/>
      <c r="Q224" s="245"/>
      <c r="R224" s="245"/>
      <c r="S224" s="245"/>
      <c r="T224" s="245"/>
      <c r="U224" s="245"/>
      <c r="V224" s="245"/>
      <c r="W224" s="262"/>
    </row>
    <row r="225" spans="1:23" ht="12.75" customHeight="1" x14ac:dyDescent="0.25">
      <c r="B225" s="244"/>
      <c r="C225" s="224"/>
      <c r="D225" s="16" t="s">
        <v>26</v>
      </c>
      <c r="E225" s="744" t="str">
        <f>Translations!$B$388</f>
        <v>Metod för att fastställa den årliga verksamhetsnivån</v>
      </c>
      <c r="F225" s="744"/>
      <c r="G225" s="744"/>
      <c r="H225" s="744"/>
      <c r="I225" s="744"/>
      <c r="J225" s="744"/>
      <c r="K225" s="744"/>
      <c r="L225" s="744"/>
      <c r="M225" s="744"/>
      <c r="N225" s="961"/>
      <c r="O225" s="19"/>
      <c r="P225" s="245"/>
      <c r="Q225" s="245"/>
      <c r="R225" s="245"/>
      <c r="S225" s="254"/>
      <c r="T225" s="254"/>
      <c r="U225" s="245"/>
      <c r="V225" s="245"/>
      <c r="W225" s="262"/>
    </row>
    <row r="226" spans="1:23" ht="5.0999999999999996" customHeight="1" x14ac:dyDescent="0.25">
      <c r="B226" s="244"/>
      <c r="C226" s="224"/>
      <c r="D226" s="25"/>
      <c r="E226" s="25"/>
      <c r="F226" s="25"/>
      <c r="G226" s="25"/>
      <c r="H226" s="25"/>
      <c r="I226" s="25"/>
      <c r="J226" s="25"/>
      <c r="K226" s="25"/>
      <c r="L226" s="25"/>
      <c r="M226" s="25"/>
      <c r="N226" s="530"/>
      <c r="O226" s="19"/>
      <c r="P226" s="22"/>
      <c r="Q226" s="245"/>
      <c r="R226" s="245"/>
      <c r="S226" s="245"/>
      <c r="T226" s="245"/>
      <c r="U226" s="245"/>
      <c r="V226" s="245"/>
      <c r="W226" s="262"/>
    </row>
    <row r="227" spans="1:23" ht="12.75" customHeight="1" x14ac:dyDescent="0.25">
      <c r="B227" s="244"/>
      <c r="C227" s="224"/>
      <c r="D227" s="25" t="s">
        <v>32</v>
      </c>
      <c r="E227" s="862" t="str">
        <f>Translations!$B$249</f>
        <v>Information om tillämpad metod</v>
      </c>
      <c r="F227" s="862"/>
      <c r="G227" s="862"/>
      <c r="H227" s="862"/>
      <c r="I227" s="862"/>
      <c r="J227" s="862"/>
      <c r="K227" s="862"/>
      <c r="L227" s="862"/>
      <c r="M227" s="862"/>
      <c r="N227" s="968"/>
      <c r="O227" s="19"/>
      <c r="P227" s="245"/>
      <c r="Q227" s="245"/>
      <c r="R227" s="245"/>
      <c r="S227" s="245"/>
      <c r="T227" s="245"/>
      <c r="U227" s="245"/>
      <c r="V227" s="245"/>
      <c r="W227" s="262"/>
    </row>
    <row r="228" spans="1:23" ht="25.5" customHeight="1" x14ac:dyDescent="0.25">
      <c r="B228" s="244"/>
      <c r="C228" s="224"/>
      <c r="I228" s="863" t="str">
        <f>Translations!$B$254</f>
        <v>Datakälla</v>
      </c>
      <c r="J228" s="863"/>
      <c r="K228" s="863" t="str">
        <f>Translations!$B$255</f>
        <v>Andra datakällor 
(i förekommande fall)</v>
      </c>
      <c r="L228" s="863"/>
      <c r="M228" s="863" t="str">
        <f>Translations!$B$255</f>
        <v>Andra datakällor 
(i förekommande fall)</v>
      </c>
      <c r="N228" s="863"/>
      <c r="O228" s="19"/>
      <c r="P228" s="245"/>
      <c r="Q228" s="245"/>
      <c r="R228" s="245"/>
      <c r="S228" s="245"/>
      <c r="T228" s="245"/>
      <c r="U228" s="245"/>
      <c r="V228" s="245"/>
      <c r="W228" s="262"/>
    </row>
    <row r="229" spans="1:23" ht="12.75" customHeight="1" x14ac:dyDescent="0.25">
      <c r="B229" s="244"/>
      <c r="C229" s="224"/>
      <c r="D229" s="25"/>
      <c r="E229" s="118" t="s">
        <v>310</v>
      </c>
      <c r="F229" s="869" t="str">
        <f>Translations!$B$273</f>
        <v>Beräkning av mätbara värmeflöden</v>
      </c>
      <c r="G229" s="869"/>
      <c r="H229" s="870"/>
      <c r="I229" s="871"/>
      <c r="J229" s="872"/>
      <c r="K229" s="873"/>
      <c r="L229" s="874"/>
      <c r="M229" s="873"/>
      <c r="N229" s="890"/>
      <c r="O229" s="19"/>
      <c r="P229" s="245"/>
      <c r="Q229" s="245"/>
      <c r="R229" s="245"/>
      <c r="S229" s="245"/>
      <c r="T229" s="245"/>
      <c r="U229" s="245"/>
      <c r="V229" s="245"/>
      <c r="W229" s="262"/>
    </row>
    <row r="230" spans="1:23" ht="12.75" customHeight="1" x14ac:dyDescent="0.25">
      <c r="B230" s="244"/>
      <c r="C230" s="224"/>
      <c r="D230" s="25"/>
      <c r="E230" s="118" t="s">
        <v>311</v>
      </c>
      <c r="F230" s="869" t="str">
        <f>Translations!$B$274</f>
        <v>Mätbara nettovärmeflöden</v>
      </c>
      <c r="G230" s="869"/>
      <c r="H230" s="870"/>
      <c r="I230" s="871"/>
      <c r="J230" s="872"/>
      <c r="K230" s="873"/>
      <c r="L230" s="874"/>
      <c r="M230" s="873"/>
      <c r="N230" s="890"/>
      <c r="O230" s="19"/>
      <c r="P230" s="245"/>
      <c r="Q230" s="245"/>
      <c r="R230" s="245"/>
      <c r="S230" s="245"/>
      <c r="T230" s="245"/>
      <c r="U230" s="245"/>
      <c r="V230" s="245"/>
      <c r="W230" s="262"/>
    </row>
    <row r="231" spans="1:23" ht="5.0999999999999996" customHeight="1" x14ac:dyDescent="0.25">
      <c r="B231" s="244"/>
      <c r="C231" s="224"/>
      <c r="D231" s="25"/>
      <c r="N231" s="225"/>
      <c r="O231" s="19"/>
      <c r="P231" s="245"/>
      <c r="Q231" s="245"/>
      <c r="R231" s="245"/>
      <c r="S231" s="245"/>
      <c r="T231" s="245"/>
      <c r="U231" s="245"/>
      <c r="V231" s="245"/>
      <c r="W231" s="262"/>
    </row>
    <row r="232" spans="1:23" ht="12.75" customHeight="1" x14ac:dyDescent="0.25">
      <c r="B232" s="244"/>
      <c r="C232" s="224"/>
      <c r="D232" s="25"/>
      <c r="E232" s="118" t="s">
        <v>312</v>
      </c>
      <c r="F232" s="657" t="str">
        <f>Translations!$B$257</f>
        <v>Beskrivning av den metod som används</v>
      </c>
      <c r="G232" s="657"/>
      <c r="H232" s="657"/>
      <c r="I232" s="657"/>
      <c r="J232" s="657"/>
      <c r="K232" s="657"/>
      <c r="L232" s="657"/>
      <c r="M232" s="657"/>
      <c r="N232" s="940"/>
      <c r="O232" s="19"/>
      <c r="P232" s="245"/>
      <c r="Q232" s="245"/>
      <c r="R232" s="245"/>
      <c r="S232" s="245"/>
      <c r="T232" s="245"/>
      <c r="U232" s="245"/>
      <c r="V232" s="245"/>
      <c r="W232" s="262"/>
    </row>
    <row r="233" spans="1:23" ht="5.0999999999999996" customHeight="1" x14ac:dyDescent="0.25">
      <c r="B233" s="244"/>
      <c r="C233" s="224"/>
      <c r="E233" s="37"/>
      <c r="F233" s="531"/>
      <c r="G233" s="533"/>
      <c r="H233" s="533"/>
      <c r="I233" s="533"/>
      <c r="J233" s="533"/>
      <c r="K233" s="533"/>
      <c r="L233" s="533"/>
      <c r="M233" s="533"/>
      <c r="N233" s="549"/>
      <c r="O233" s="19"/>
      <c r="P233" s="245"/>
      <c r="Q233" s="245"/>
      <c r="R233" s="245"/>
      <c r="S233" s="245"/>
      <c r="T233" s="245"/>
      <c r="U233" s="245"/>
      <c r="V233" s="245"/>
      <c r="W233" s="262"/>
    </row>
    <row r="234" spans="1:23" ht="12.75" customHeight="1" x14ac:dyDescent="0.25">
      <c r="C234" s="224"/>
      <c r="D234" s="25"/>
      <c r="E234" s="118"/>
      <c r="F234" s="932" t="str">
        <f>IF(M211=EUConst_Relevant,HYPERLINK("#" &amp; Q234,EUConst_MsgDescription),"")</f>
        <v/>
      </c>
      <c r="G234" s="906"/>
      <c r="H234" s="906"/>
      <c r="I234" s="906"/>
      <c r="J234" s="906"/>
      <c r="K234" s="906"/>
      <c r="L234" s="906"/>
      <c r="M234" s="906"/>
      <c r="N234" s="907"/>
      <c r="O234" s="19"/>
      <c r="P234" s="22" t="s">
        <v>175</v>
      </c>
      <c r="Q234" s="371" t="str">
        <f>"#"&amp;ADDRESS(ROW($C$11),COLUMN($C$11))</f>
        <v>#$C$11</v>
      </c>
      <c r="R234" s="245"/>
      <c r="S234" s="245"/>
      <c r="T234" s="245"/>
      <c r="U234" s="245"/>
      <c r="V234" s="245"/>
      <c r="W234" s="262"/>
    </row>
    <row r="235" spans="1:23" ht="5.0999999999999996" customHeight="1" x14ac:dyDescent="0.25">
      <c r="C235" s="224"/>
      <c r="D235" s="25"/>
      <c r="E235" s="24"/>
      <c r="F235" s="941"/>
      <c r="G235" s="941"/>
      <c r="H235" s="941"/>
      <c r="I235" s="941"/>
      <c r="J235" s="941"/>
      <c r="K235" s="941"/>
      <c r="L235" s="941"/>
      <c r="M235" s="941"/>
      <c r="N235" s="942"/>
      <c r="O235" s="19"/>
      <c r="P235" s="245"/>
      <c r="Q235" s="245"/>
      <c r="R235" s="245"/>
      <c r="S235" s="245"/>
      <c r="T235" s="245"/>
      <c r="U235" s="245"/>
      <c r="V235" s="245"/>
      <c r="W235" s="262"/>
    </row>
    <row r="236" spans="1:23" s="249" customFormat="1" ht="50.1" customHeight="1" x14ac:dyDescent="0.25">
      <c r="A236" s="245"/>
      <c r="B236" s="12"/>
      <c r="C236" s="224"/>
      <c r="D236" s="24"/>
      <c r="E236" s="24"/>
      <c r="F236" s="891"/>
      <c r="G236" s="892"/>
      <c r="H236" s="892"/>
      <c r="I236" s="892"/>
      <c r="J236" s="892"/>
      <c r="K236" s="892"/>
      <c r="L236" s="892"/>
      <c r="M236" s="892"/>
      <c r="N236" s="893"/>
      <c r="O236" s="19"/>
      <c r="P236" s="254"/>
      <c r="Q236" s="254"/>
      <c r="R236" s="254"/>
      <c r="S236" s="245"/>
      <c r="T236" s="245"/>
      <c r="U236" s="245"/>
      <c r="V236" s="245"/>
      <c r="W236" s="262"/>
    </row>
    <row r="237" spans="1:23" ht="5.0999999999999996" customHeight="1" x14ac:dyDescent="0.25">
      <c r="C237" s="224"/>
      <c r="D237" s="25"/>
      <c r="N237" s="225"/>
      <c r="O237" s="19"/>
      <c r="P237" s="245"/>
      <c r="Q237" s="245"/>
      <c r="R237" s="245"/>
      <c r="S237" s="245"/>
      <c r="T237" s="245"/>
      <c r="U237" s="245"/>
      <c r="V237" s="245"/>
      <c r="W237" s="262"/>
    </row>
    <row r="238" spans="1:23" ht="12.75" customHeight="1" x14ac:dyDescent="0.25">
      <c r="C238" s="224"/>
      <c r="D238" s="25"/>
      <c r="E238" s="118" t="s">
        <v>313</v>
      </c>
      <c r="F238" s="894" t="str">
        <f>Translations!$B$210</f>
        <v>Hänvisning till externa filer, i förekommande fall</v>
      </c>
      <c r="G238" s="894"/>
      <c r="H238" s="894"/>
      <c r="I238" s="894"/>
      <c r="J238" s="894"/>
      <c r="K238" s="845"/>
      <c r="L238" s="845"/>
      <c r="M238" s="845"/>
      <c r="N238" s="845"/>
      <c r="O238" s="19"/>
      <c r="P238" s="245"/>
      <c r="Q238" s="245"/>
      <c r="R238" s="245"/>
      <c r="S238" s="245"/>
      <c r="T238" s="245"/>
      <c r="U238" s="245"/>
      <c r="V238" s="245"/>
      <c r="W238" s="262" t="s">
        <v>168</v>
      </c>
    </row>
    <row r="239" spans="1:23" ht="5.0999999999999996" customHeight="1" thickBot="1" x14ac:dyDescent="0.3">
      <c r="C239" s="224"/>
      <c r="D239" s="25"/>
      <c r="N239" s="225"/>
      <c r="O239" s="19"/>
      <c r="P239" s="245"/>
      <c r="Q239" s="245"/>
      <c r="R239" s="245"/>
      <c r="S239" s="245"/>
      <c r="T239" s="245"/>
      <c r="U239" s="245"/>
      <c r="V239" s="245"/>
      <c r="W239" s="245"/>
    </row>
    <row r="240" spans="1:23" ht="12.75" customHeight="1" x14ac:dyDescent="0.25">
      <c r="C240" s="224"/>
      <c r="D240" s="25" t="s">
        <v>32</v>
      </c>
      <c r="E240" s="884" t="str">
        <f>Translations!$B$258</f>
        <v>Har den hierarkiska ordningen följts?</v>
      </c>
      <c r="F240" s="884"/>
      <c r="G240" s="884"/>
      <c r="H240" s="885"/>
      <c r="I240" s="260"/>
      <c r="J240" s="256" t="str">
        <f>Translations!$B$259</f>
        <v>Om inte, varför?</v>
      </c>
      <c r="K240" s="871"/>
      <c r="L240" s="872"/>
      <c r="M240" s="872"/>
      <c r="N240" s="886"/>
      <c r="O240" s="19"/>
      <c r="P240" s="245"/>
      <c r="Q240" s="245"/>
      <c r="R240" s="245"/>
      <c r="S240" s="245"/>
      <c r="T240" s="245"/>
      <c r="U240" s="245"/>
      <c r="V240" s="245"/>
      <c r="W240" s="364" t="b">
        <f>AND(I240&lt;&gt;"",I240=TRUE)</f>
        <v>0</v>
      </c>
    </row>
    <row r="241" spans="2:23" ht="5.0999999999999996" customHeight="1" x14ac:dyDescent="0.25">
      <c r="C241" s="224"/>
      <c r="E241" s="431"/>
      <c r="F241" s="431"/>
      <c r="G241" s="431"/>
      <c r="H241" s="431"/>
      <c r="I241" s="431"/>
      <c r="J241" s="431"/>
      <c r="K241" s="431"/>
      <c r="L241" s="431"/>
      <c r="M241" s="431"/>
      <c r="N241" s="555"/>
      <c r="O241" s="19"/>
      <c r="P241" s="245"/>
      <c r="Q241" s="245"/>
      <c r="R241" s="245"/>
      <c r="S241" s="245"/>
      <c r="T241" s="245"/>
      <c r="U241" s="245"/>
      <c r="V241" s="245"/>
      <c r="W241" s="360"/>
    </row>
    <row r="242" spans="2:23" ht="12.75" customHeight="1" x14ac:dyDescent="0.25">
      <c r="C242" s="224"/>
      <c r="D242" s="12"/>
      <c r="E242" s="12"/>
      <c r="F242" s="657" t="str">
        <f>Translations!$B$264</f>
        <v>Ytterligare uppgifter om eventuella avvikelser från hierarkin</v>
      </c>
      <c r="G242" s="657"/>
      <c r="H242" s="657"/>
      <c r="I242" s="657"/>
      <c r="J242" s="657"/>
      <c r="K242" s="657"/>
      <c r="L242" s="657"/>
      <c r="M242" s="657"/>
      <c r="N242" s="940"/>
      <c r="O242" s="19"/>
      <c r="P242" s="245"/>
      <c r="Q242" s="245"/>
      <c r="R242" s="245"/>
      <c r="S242" s="245"/>
      <c r="T242" s="245"/>
      <c r="U242" s="245"/>
      <c r="V242" s="245"/>
      <c r="W242" s="360"/>
    </row>
    <row r="243" spans="2:23" ht="25.5" customHeight="1" thickBot="1" x14ac:dyDescent="0.3">
      <c r="C243" s="224"/>
      <c r="D243" s="12"/>
      <c r="E243" s="12"/>
      <c r="F243" s="982"/>
      <c r="G243" s="983"/>
      <c r="H243" s="983"/>
      <c r="I243" s="983"/>
      <c r="J243" s="983"/>
      <c r="K243" s="983"/>
      <c r="L243" s="983"/>
      <c r="M243" s="983"/>
      <c r="N243" s="984"/>
      <c r="O243" s="19"/>
      <c r="P243" s="245"/>
      <c r="Q243" s="245"/>
      <c r="R243" s="245"/>
      <c r="S243" s="245"/>
      <c r="T243" s="245"/>
      <c r="U243" s="245"/>
      <c r="V243" s="245"/>
      <c r="W243" s="268" t="b">
        <f>W240</f>
        <v>0</v>
      </c>
    </row>
    <row r="244" spans="2:23" ht="5.0999999999999996" customHeight="1" x14ac:dyDescent="0.25">
      <c r="C244" s="224"/>
      <c r="D244" s="25"/>
      <c r="N244" s="225"/>
      <c r="O244" s="19"/>
      <c r="P244" s="245"/>
      <c r="Q244" s="245"/>
      <c r="R244" s="245"/>
      <c r="S244" s="245"/>
      <c r="T244" s="245"/>
      <c r="U244" s="245"/>
      <c r="V244" s="245"/>
      <c r="W244" s="262"/>
    </row>
    <row r="245" spans="2:23" ht="12.75" customHeight="1" x14ac:dyDescent="0.25">
      <c r="C245" s="224"/>
      <c r="D245" s="25" t="s">
        <v>33</v>
      </c>
      <c r="E245" s="985" t="str">
        <f>Translations!$B$828</f>
        <v>Beskrivning av metoden för att spåra de tillverkade produkterna och varorna</v>
      </c>
      <c r="F245" s="985"/>
      <c r="G245" s="985"/>
      <c r="H245" s="985"/>
      <c r="I245" s="985"/>
      <c r="J245" s="985"/>
      <c r="K245" s="985"/>
      <c r="L245" s="985"/>
      <c r="M245" s="985"/>
      <c r="N245" s="986"/>
      <c r="O245" s="19"/>
      <c r="P245" s="245"/>
      <c r="Q245" s="245"/>
      <c r="R245" s="245"/>
      <c r="S245" s="245"/>
      <c r="T245" s="245"/>
      <c r="U245" s="245"/>
      <c r="V245" s="245"/>
      <c r="W245" s="262"/>
    </row>
    <row r="246" spans="2:23" ht="5.0999999999999996" customHeight="1" x14ac:dyDescent="0.25">
      <c r="B246" s="244"/>
      <c r="C246" s="224"/>
      <c r="E246" s="37"/>
      <c r="F246" s="531"/>
      <c r="G246" s="533"/>
      <c r="H246" s="533"/>
      <c r="I246" s="533"/>
      <c r="J246" s="533"/>
      <c r="K246" s="533"/>
      <c r="L246" s="533"/>
      <c r="M246" s="533"/>
      <c r="N246" s="549"/>
      <c r="O246" s="19"/>
      <c r="P246" s="245"/>
      <c r="Q246" s="245"/>
      <c r="R246" s="245"/>
      <c r="S246" s="245"/>
      <c r="T246" s="245"/>
      <c r="U246" s="245"/>
      <c r="V246" s="245"/>
      <c r="W246" s="262"/>
    </row>
    <row r="247" spans="2:23" ht="12.75" customHeight="1" x14ac:dyDescent="0.25">
      <c r="B247" s="244"/>
      <c r="C247" s="224"/>
      <c r="D247" s="25"/>
      <c r="E247" s="118"/>
      <c r="F247" s="932" t="str">
        <f>IF(M211=EUConst_Relevant,HYPERLINK("#" &amp; Q247,EUConst_MsgDescription),"")</f>
        <v/>
      </c>
      <c r="G247" s="906"/>
      <c r="H247" s="906"/>
      <c r="I247" s="906"/>
      <c r="J247" s="906"/>
      <c r="K247" s="906"/>
      <c r="L247" s="906"/>
      <c r="M247" s="906"/>
      <c r="N247" s="907"/>
      <c r="O247" s="19"/>
      <c r="P247" s="22" t="s">
        <v>175</v>
      </c>
      <c r="Q247" s="371" t="str">
        <f>"#"&amp;ADDRESS(ROW($C$11),COLUMN($C$11))</f>
        <v>#$C$11</v>
      </c>
      <c r="R247" s="245"/>
      <c r="S247" s="245"/>
      <c r="T247" s="245"/>
      <c r="U247" s="245"/>
      <c r="V247" s="245"/>
      <c r="W247" s="262"/>
    </row>
    <row r="248" spans="2:23" ht="5.0999999999999996" customHeight="1" x14ac:dyDescent="0.25">
      <c r="B248" s="244"/>
      <c r="C248" s="224"/>
      <c r="D248" s="25"/>
      <c r="E248" s="24"/>
      <c r="F248" s="941"/>
      <c r="G248" s="941"/>
      <c r="H248" s="941"/>
      <c r="I248" s="941"/>
      <c r="J248" s="941"/>
      <c r="K248" s="941"/>
      <c r="L248" s="941"/>
      <c r="M248" s="941"/>
      <c r="N248" s="942"/>
      <c r="O248" s="19"/>
      <c r="P248" s="245"/>
      <c r="Q248" s="245"/>
      <c r="R248" s="245"/>
      <c r="S248" s="245"/>
      <c r="T248" s="245"/>
      <c r="U248" s="245"/>
      <c r="V248" s="245"/>
      <c r="W248" s="262"/>
    </row>
    <row r="249" spans="2:23" ht="50.1" customHeight="1" x14ac:dyDescent="0.25">
      <c r="B249" s="244"/>
      <c r="C249" s="224"/>
      <c r="D249" s="25"/>
      <c r="E249" s="265"/>
      <c r="F249" s="871"/>
      <c r="G249" s="872"/>
      <c r="H249" s="872"/>
      <c r="I249" s="872"/>
      <c r="J249" s="872"/>
      <c r="K249" s="872"/>
      <c r="L249" s="872"/>
      <c r="M249" s="872"/>
      <c r="N249" s="886"/>
      <c r="O249" s="19"/>
      <c r="P249" s="245"/>
      <c r="Q249" s="245"/>
      <c r="R249" s="245"/>
      <c r="S249" s="245"/>
      <c r="T249" s="245"/>
      <c r="U249" s="245"/>
      <c r="V249" s="245"/>
      <c r="W249" s="262"/>
    </row>
    <row r="250" spans="2:23" ht="5.0999999999999996" customHeight="1" x14ac:dyDescent="0.25">
      <c r="B250" s="244"/>
      <c r="C250" s="344"/>
      <c r="D250" s="345"/>
      <c r="E250" s="350"/>
      <c r="F250" s="551"/>
      <c r="G250" s="551"/>
      <c r="H250" s="551"/>
      <c r="I250" s="551"/>
      <c r="J250" s="551"/>
      <c r="K250" s="551"/>
      <c r="L250" s="551"/>
      <c r="M250" s="551"/>
      <c r="N250" s="351"/>
      <c r="O250" s="19"/>
      <c r="P250" s="245"/>
      <c r="Q250" s="245"/>
      <c r="R250" s="254"/>
      <c r="S250" s="245"/>
      <c r="T250" s="245"/>
      <c r="U250" s="245"/>
      <c r="V250" s="245"/>
      <c r="W250" s="262"/>
    </row>
    <row r="251" spans="2:23" ht="12.75" customHeight="1" x14ac:dyDescent="0.25">
      <c r="B251" s="244"/>
      <c r="C251" s="352"/>
      <c r="D251" s="353"/>
      <c r="E251" s="353"/>
      <c r="F251" s="353"/>
      <c r="G251" s="353"/>
      <c r="H251" s="353"/>
      <c r="I251" s="353"/>
      <c r="J251" s="353"/>
      <c r="K251" s="353"/>
      <c r="L251" s="353"/>
      <c r="M251" s="353"/>
      <c r="N251" s="354"/>
      <c r="O251" s="19"/>
      <c r="P251" s="245"/>
      <c r="Q251" s="245"/>
      <c r="R251" s="245"/>
      <c r="S251" s="245"/>
      <c r="T251" s="245"/>
      <c r="U251" s="245"/>
      <c r="V251" s="245"/>
      <c r="W251" s="262"/>
    </row>
    <row r="252" spans="2:23" ht="15" customHeight="1" x14ac:dyDescent="0.25">
      <c r="B252" s="244"/>
      <c r="C252" s="318"/>
      <c r="D252" s="969" t="str">
        <f>Translations!$B$329</f>
        <v>Uppgifter som krävs för att fastställa den riktmärkesrelaterade förbättringsfaktorn enligt artikel 10a.2 i direktivet</v>
      </c>
      <c r="E252" s="970"/>
      <c r="F252" s="970"/>
      <c r="G252" s="970"/>
      <c r="H252" s="970"/>
      <c r="I252" s="970"/>
      <c r="J252" s="970"/>
      <c r="K252" s="970"/>
      <c r="L252" s="970"/>
      <c r="M252" s="970"/>
      <c r="N252" s="971"/>
      <c r="O252" s="19"/>
      <c r="P252" s="245"/>
      <c r="Q252" s="245"/>
      <c r="R252" s="245"/>
      <c r="S252" s="245"/>
      <c r="T252" s="245"/>
      <c r="U252" s="245"/>
      <c r="V252" s="245"/>
      <c r="W252" s="262"/>
    </row>
    <row r="253" spans="2:23" ht="5.0999999999999996" customHeight="1" x14ac:dyDescent="0.25">
      <c r="B253" s="244"/>
      <c r="C253" s="318"/>
      <c r="D253" s="319"/>
      <c r="E253" s="319"/>
      <c r="F253" s="319"/>
      <c r="G253" s="319"/>
      <c r="H253" s="319"/>
      <c r="I253" s="319"/>
      <c r="J253" s="319"/>
      <c r="K253" s="319"/>
      <c r="L253" s="319"/>
      <c r="M253" s="319"/>
      <c r="N253" s="320"/>
      <c r="O253" s="19"/>
      <c r="P253" s="245"/>
      <c r="Q253" s="245"/>
      <c r="R253" s="245"/>
      <c r="S253" s="245"/>
      <c r="T253" s="245"/>
      <c r="U253" s="245"/>
      <c r="V253" s="245"/>
      <c r="W253" s="262"/>
    </row>
    <row r="254" spans="2:23" ht="12.75" customHeight="1" x14ac:dyDescent="0.25">
      <c r="B254" s="244"/>
      <c r="C254" s="318"/>
      <c r="D254" s="321" t="s">
        <v>27</v>
      </c>
      <c r="E254" s="977" t="str">
        <f>Translations!$B$330</f>
        <v>Utsläpp som direkt kan tillskrivas delanläggningen</v>
      </c>
      <c r="F254" s="977"/>
      <c r="G254" s="977"/>
      <c r="H254" s="977"/>
      <c r="I254" s="977"/>
      <c r="J254" s="977"/>
      <c r="K254" s="977"/>
      <c r="L254" s="977"/>
      <c r="M254" s="977"/>
      <c r="N254" s="978"/>
      <c r="O254" s="19"/>
      <c r="P254" s="245"/>
      <c r="Q254" s="245"/>
      <c r="R254" s="245"/>
      <c r="S254" s="245"/>
      <c r="T254" s="245"/>
      <c r="U254" s="245"/>
      <c r="V254" s="245"/>
      <c r="W254" s="262"/>
    </row>
    <row r="255" spans="2:23" ht="5.0999999999999996" customHeight="1" x14ac:dyDescent="0.25">
      <c r="B255" s="244"/>
      <c r="C255" s="318"/>
      <c r="D255" s="319"/>
      <c r="E255" s="323"/>
      <c r="F255" s="213"/>
      <c r="G255" s="556"/>
      <c r="H255" s="556"/>
      <c r="I255" s="556"/>
      <c r="J255" s="556"/>
      <c r="K255" s="556"/>
      <c r="L255" s="556"/>
      <c r="M255" s="556"/>
      <c r="N255" s="557"/>
      <c r="O255" s="19"/>
      <c r="P255" s="245"/>
      <c r="Q255" s="245"/>
      <c r="R255" s="245"/>
      <c r="S255" s="245"/>
      <c r="T255" s="245"/>
      <c r="U255" s="245"/>
      <c r="V255" s="245"/>
      <c r="W255" s="262"/>
    </row>
    <row r="256" spans="2:23" ht="12.75" customHeight="1" x14ac:dyDescent="0.25">
      <c r="B256" s="244"/>
      <c r="C256" s="318"/>
      <c r="D256" s="322"/>
      <c r="E256" s="324"/>
      <c r="F256" s="932" t="str">
        <f>IF(M211=EUConst_Relevant,HYPERLINK("#" &amp; Q256,EUConst_MsgDescription),"")</f>
        <v/>
      </c>
      <c r="G256" s="906"/>
      <c r="H256" s="906"/>
      <c r="I256" s="906"/>
      <c r="J256" s="906"/>
      <c r="K256" s="906"/>
      <c r="L256" s="906"/>
      <c r="M256" s="906"/>
      <c r="N256" s="907"/>
      <c r="O256" s="19"/>
      <c r="P256" s="22" t="s">
        <v>175</v>
      </c>
      <c r="Q256" s="371" t="str">
        <f>"#"&amp;ADDRESS(ROW($C$11),COLUMN($C$11))</f>
        <v>#$C$11</v>
      </c>
      <c r="R256" s="245"/>
      <c r="S256" s="245"/>
      <c r="T256" s="245"/>
      <c r="U256" s="245"/>
      <c r="V256" s="245"/>
      <c r="W256" s="262"/>
    </row>
    <row r="257" spans="2:23" ht="5.0999999999999996" customHeight="1" x14ac:dyDescent="0.25">
      <c r="B257" s="244"/>
      <c r="C257" s="318"/>
      <c r="D257" s="322"/>
      <c r="E257" s="325"/>
      <c r="F257" s="933"/>
      <c r="G257" s="933"/>
      <c r="H257" s="933"/>
      <c r="I257" s="933"/>
      <c r="J257" s="933"/>
      <c r="K257" s="933"/>
      <c r="L257" s="933"/>
      <c r="M257" s="933"/>
      <c r="N257" s="934"/>
      <c r="O257" s="19"/>
      <c r="P257" s="245"/>
      <c r="Q257" s="245"/>
      <c r="R257" s="245"/>
      <c r="S257" s="245"/>
      <c r="T257" s="245"/>
      <c r="U257" s="245"/>
      <c r="V257" s="245"/>
      <c r="W257" s="262"/>
    </row>
    <row r="258" spans="2:23" ht="50.1" customHeight="1" x14ac:dyDescent="0.25">
      <c r="B258" s="244"/>
      <c r="C258" s="318"/>
      <c r="D258" s="319"/>
      <c r="E258" s="319"/>
      <c r="F258" s="871"/>
      <c r="G258" s="872"/>
      <c r="H258" s="872"/>
      <c r="I258" s="872"/>
      <c r="J258" s="872"/>
      <c r="K258" s="872"/>
      <c r="L258" s="872"/>
      <c r="M258" s="872"/>
      <c r="N258" s="886"/>
      <c r="O258" s="19"/>
      <c r="P258" s="245"/>
      <c r="Q258" s="245"/>
      <c r="R258" s="245"/>
      <c r="S258" s="245"/>
      <c r="T258" s="245"/>
      <c r="U258" s="245"/>
      <c r="V258" s="245"/>
      <c r="W258" s="262"/>
    </row>
    <row r="259" spans="2:23" ht="5.0999999999999996" customHeight="1" x14ac:dyDescent="0.25">
      <c r="B259" s="244"/>
      <c r="C259" s="318"/>
      <c r="D259" s="319"/>
      <c r="E259" s="319"/>
      <c r="F259" s="319"/>
      <c r="G259" s="319"/>
      <c r="H259" s="319"/>
      <c r="I259" s="319"/>
      <c r="J259" s="319"/>
      <c r="K259" s="319"/>
      <c r="L259" s="319"/>
      <c r="M259" s="319"/>
      <c r="N259" s="320"/>
      <c r="O259" s="19"/>
      <c r="P259" s="245"/>
      <c r="Q259" s="245"/>
      <c r="R259" s="245"/>
      <c r="S259" s="245"/>
      <c r="T259" s="245"/>
      <c r="U259" s="245"/>
      <c r="V259" s="245"/>
      <c r="W259" s="262"/>
    </row>
    <row r="260" spans="2:23" ht="12.75" customHeight="1" x14ac:dyDescent="0.25">
      <c r="B260" s="244"/>
      <c r="C260" s="318"/>
      <c r="D260" s="319"/>
      <c r="E260" s="319"/>
      <c r="F260" s="935" t="str">
        <f>Translations!$B$210</f>
        <v>Hänvisning till externa filer, i förekommande fall</v>
      </c>
      <c r="G260" s="935"/>
      <c r="H260" s="935"/>
      <c r="I260" s="935"/>
      <c r="J260" s="935"/>
      <c r="K260" s="845"/>
      <c r="L260" s="845"/>
      <c r="M260" s="845"/>
      <c r="N260" s="845"/>
      <c r="O260" s="19"/>
      <c r="P260" s="245"/>
      <c r="Q260" s="245"/>
      <c r="R260" s="245"/>
      <c r="S260" s="245"/>
      <c r="T260" s="245"/>
      <c r="U260" s="245"/>
      <c r="V260" s="245"/>
      <c r="W260" s="262"/>
    </row>
    <row r="261" spans="2:23" ht="5.0999999999999996" customHeight="1" x14ac:dyDescent="0.25">
      <c r="B261" s="244"/>
      <c r="C261" s="318"/>
      <c r="D261" s="322"/>
      <c r="E261" s="319"/>
      <c r="F261" s="319"/>
      <c r="G261" s="319"/>
      <c r="H261" s="319"/>
      <c r="I261" s="319"/>
      <c r="J261" s="319"/>
      <c r="K261" s="319"/>
      <c r="L261" s="319"/>
      <c r="M261" s="319"/>
      <c r="N261" s="320"/>
      <c r="O261" s="19"/>
      <c r="P261" s="245"/>
      <c r="Q261" s="245"/>
      <c r="R261" s="245"/>
      <c r="S261" s="245"/>
      <c r="T261" s="245"/>
      <c r="U261" s="245"/>
      <c r="V261" s="245"/>
      <c r="W261" s="262"/>
    </row>
    <row r="262" spans="2:23" ht="5.0999999999999996" customHeight="1" x14ac:dyDescent="0.25">
      <c r="B262" s="244"/>
      <c r="C262" s="315"/>
      <c r="D262" s="328"/>
      <c r="E262" s="316"/>
      <c r="F262" s="316"/>
      <c r="G262" s="316"/>
      <c r="H262" s="316"/>
      <c r="I262" s="316"/>
      <c r="J262" s="316"/>
      <c r="K262" s="316"/>
      <c r="L262" s="316"/>
      <c r="M262" s="316"/>
      <c r="N262" s="317"/>
      <c r="O262" s="19"/>
      <c r="P262" s="245"/>
      <c r="Q262" s="245"/>
      <c r="R262" s="245"/>
      <c r="S262" s="245"/>
      <c r="T262" s="245"/>
      <c r="U262" s="245"/>
      <c r="V262" s="245"/>
      <c r="W262" s="262"/>
    </row>
    <row r="263" spans="2:23" ht="12.75" customHeight="1" x14ac:dyDescent="0.25">
      <c r="B263" s="244"/>
      <c r="C263" s="318"/>
      <c r="D263" s="321" t="s">
        <v>28</v>
      </c>
      <c r="E263" s="962" t="str">
        <f>Translations!$B$831</f>
        <v>Energitillförsel till denna delanläggning och relevant emissionsfaktor</v>
      </c>
      <c r="F263" s="962"/>
      <c r="G263" s="962"/>
      <c r="H263" s="962"/>
      <c r="I263" s="962"/>
      <c r="J263" s="962"/>
      <c r="K263" s="962"/>
      <c r="L263" s="962"/>
      <c r="M263" s="962"/>
      <c r="N263" s="963"/>
      <c r="O263" s="19"/>
      <c r="P263" s="245"/>
      <c r="Q263" s="245"/>
      <c r="R263" s="245"/>
      <c r="S263" s="245"/>
      <c r="T263" s="245"/>
      <c r="U263" s="245"/>
      <c r="V263" s="245"/>
      <c r="W263" s="262"/>
    </row>
    <row r="264" spans="2:23" ht="5.0999999999999996" customHeight="1" x14ac:dyDescent="0.25">
      <c r="B264" s="244"/>
      <c r="C264" s="318"/>
      <c r="D264" s="319"/>
      <c r="E264" s="964"/>
      <c r="F264" s="965"/>
      <c r="G264" s="965"/>
      <c r="H264" s="965"/>
      <c r="I264" s="965"/>
      <c r="J264" s="965"/>
      <c r="K264" s="965"/>
      <c r="L264" s="965"/>
      <c r="M264" s="965"/>
      <c r="N264" s="966"/>
      <c r="O264" s="19"/>
      <c r="P264" s="245"/>
      <c r="Q264" s="245"/>
      <c r="R264" s="245"/>
      <c r="S264" s="245"/>
      <c r="T264" s="245"/>
      <c r="U264" s="245"/>
      <c r="V264" s="245"/>
      <c r="W264" s="262"/>
    </row>
    <row r="265" spans="2:23" ht="12.75" customHeight="1" x14ac:dyDescent="0.25">
      <c r="B265" s="244"/>
      <c r="C265" s="318"/>
      <c r="D265" s="322" t="s">
        <v>31</v>
      </c>
      <c r="E265" s="925" t="str">
        <f>Translations!$B$249</f>
        <v>Information om tillämpad metod</v>
      </c>
      <c r="F265" s="925"/>
      <c r="G265" s="925"/>
      <c r="H265" s="925"/>
      <c r="I265" s="925"/>
      <c r="J265" s="925"/>
      <c r="K265" s="925"/>
      <c r="L265" s="925"/>
      <c r="M265" s="925"/>
      <c r="N265" s="926"/>
      <c r="O265" s="19"/>
      <c r="P265" s="245"/>
      <c r="Q265" s="245"/>
      <c r="R265" s="245"/>
      <c r="S265" s="245"/>
      <c r="T265" s="245"/>
      <c r="U265" s="245"/>
      <c r="V265" s="245"/>
      <c r="W265" s="262"/>
    </row>
    <row r="266" spans="2:23" ht="25.5" customHeight="1" x14ac:dyDescent="0.25">
      <c r="B266" s="244"/>
      <c r="C266" s="318"/>
      <c r="D266" s="319"/>
      <c r="E266" s="319"/>
      <c r="F266" s="336"/>
      <c r="G266" s="319"/>
      <c r="H266" s="357" t="str">
        <f>Translations!$B$401</f>
        <v>Relevant?</v>
      </c>
      <c r="I266" s="927" t="str">
        <f>Translations!$B$254</f>
        <v>Datakälla</v>
      </c>
      <c r="J266" s="927"/>
      <c r="K266" s="927" t="str">
        <f>Translations!$B$255</f>
        <v>Andra datakällor 
(i förekommande fall)</v>
      </c>
      <c r="L266" s="927"/>
      <c r="M266" s="927" t="str">
        <f>Translations!$B$255</f>
        <v>Andra datakällor 
(i förekommande fall)</v>
      </c>
      <c r="N266" s="927"/>
      <c r="O266" s="19"/>
      <c r="P266" s="245"/>
      <c r="Q266" s="245"/>
      <c r="R266" s="245"/>
      <c r="S266" s="245"/>
      <c r="T266" s="245"/>
      <c r="U266" s="245"/>
      <c r="V266" s="245"/>
      <c r="W266" s="262"/>
    </row>
    <row r="267" spans="2:23" ht="12.75" customHeight="1" x14ac:dyDescent="0.25">
      <c r="B267" s="244"/>
      <c r="C267" s="318"/>
      <c r="D267" s="322"/>
      <c r="E267" s="324" t="s">
        <v>310</v>
      </c>
      <c r="F267" s="912" t="str">
        <f>Translations!$B$833</f>
        <v>Insatsbränsle och insatsmaterial</v>
      </c>
      <c r="G267" s="912"/>
      <c r="H267" s="913"/>
      <c r="I267" s="903"/>
      <c r="J267" s="904"/>
      <c r="K267" s="898"/>
      <c r="L267" s="902"/>
      <c r="M267" s="898"/>
      <c r="N267" s="899"/>
      <c r="O267" s="19"/>
      <c r="P267" s="245"/>
      <c r="Q267" s="245"/>
      <c r="R267" s="245"/>
      <c r="S267" s="245"/>
      <c r="T267" s="245"/>
      <c r="U267" s="245"/>
      <c r="V267" s="245"/>
      <c r="W267" s="262"/>
    </row>
    <row r="268" spans="2:23" ht="12.75" customHeight="1" thickBot="1" x14ac:dyDescent="0.3">
      <c r="B268" s="244"/>
      <c r="C268" s="318"/>
      <c r="D268" s="322"/>
      <c r="E268" s="324" t="s">
        <v>311</v>
      </c>
      <c r="F268" s="914" t="str">
        <f>Translations!$B$402</f>
        <v>Effektivt värmevärde</v>
      </c>
      <c r="G268" s="914"/>
      <c r="H268" s="915"/>
      <c r="I268" s="916"/>
      <c r="J268" s="1040"/>
      <c r="K268" s="918"/>
      <c r="L268" s="920"/>
      <c r="M268" s="918"/>
      <c r="N268" s="920"/>
      <c r="O268" s="19"/>
      <c r="P268" s="245"/>
      <c r="Q268" s="245"/>
      <c r="R268" s="245"/>
      <c r="S268" s="245"/>
      <c r="T268" s="245"/>
      <c r="U268" s="245"/>
      <c r="V268" s="245"/>
      <c r="W268" s="262"/>
    </row>
    <row r="269" spans="2:23" ht="12.75" customHeight="1" x14ac:dyDescent="0.25">
      <c r="B269" s="244"/>
      <c r="C269" s="318"/>
      <c r="D269" s="322"/>
      <c r="E269" s="324" t="s">
        <v>312</v>
      </c>
      <c r="F269" s="951" t="str">
        <f>Translations!$B$353</f>
        <v>Viktad emissionsfaktor</v>
      </c>
      <c r="G269" s="951"/>
      <c r="H269" s="952"/>
      <c r="I269" s="879"/>
      <c r="J269" s="911"/>
      <c r="K269" s="881"/>
      <c r="L269" s="883"/>
      <c r="M269" s="881"/>
      <c r="N269" s="883"/>
      <c r="O269" s="19"/>
      <c r="P269" s="245"/>
      <c r="Q269" s="245"/>
      <c r="R269" s="245"/>
      <c r="S269" s="245"/>
      <c r="T269" s="245"/>
      <c r="U269" s="245"/>
      <c r="V269" s="245"/>
      <c r="W269" s="372" t="b">
        <f>AND(H269&lt;&gt;"",H269=FALSE)</f>
        <v>0</v>
      </c>
    </row>
    <row r="270" spans="2:23" ht="12.75" customHeight="1" thickBot="1" x14ac:dyDescent="0.3">
      <c r="B270" s="244"/>
      <c r="C270" s="318"/>
      <c r="D270" s="322"/>
      <c r="E270" s="324" t="s">
        <v>313</v>
      </c>
      <c r="F270" s="912" t="str">
        <f>Translations!$B$403</f>
        <v>Insatsbränsle från restgaser</v>
      </c>
      <c r="G270" s="913"/>
      <c r="H270" s="1036"/>
      <c r="I270" s="766"/>
      <c r="J270" s="768"/>
      <c r="K270" s="1041"/>
      <c r="L270" s="1042"/>
      <c r="M270" s="1041"/>
      <c r="N270" s="1042"/>
      <c r="O270" s="19"/>
      <c r="P270" s="245"/>
      <c r="Q270" s="245"/>
      <c r="R270" s="245"/>
      <c r="S270" s="245"/>
      <c r="T270" s="245"/>
      <c r="U270" s="245"/>
      <c r="V270" s="245"/>
      <c r="W270" s="262"/>
    </row>
    <row r="271" spans="2:23" ht="12.75" customHeight="1" x14ac:dyDescent="0.25">
      <c r="B271" s="244"/>
      <c r="C271" s="318"/>
      <c r="D271" s="322"/>
      <c r="E271" s="324" t="s">
        <v>314</v>
      </c>
      <c r="F271" s="914" t="str">
        <f>Translations!$B$402</f>
        <v>Effektivt värmevärde</v>
      </c>
      <c r="G271" s="915"/>
      <c r="H271" s="1037"/>
      <c r="I271" s="903"/>
      <c r="J271" s="1039"/>
      <c r="K271" s="898"/>
      <c r="L271" s="899"/>
      <c r="M271" s="898"/>
      <c r="N271" s="899"/>
      <c r="O271" s="19"/>
      <c r="P271" s="245"/>
      <c r="Q271" s="245"/>
      <c r="R271" s="245"/>
      <c r="S271" s="245"/>
      <c r="T271" s="245"/>
      <c r="U271" s="245"/>
      <c r="V271" s="245"/>
      <c r="W271" s="372" t="b">
        <f>AND(H271&lt;&gt;"",H271=FALSE)</f>
        <v>0</v>
      </c>
    </row>
    <row r="272" spans="2:23" ht="12.75" customHeight="1" x14ac:dyDescent="0.25">
      <c r="B272" s="244"/>
      <c r="C272" s="318"/>
      <c r="D272" s="322"/>
      <c r="E272" s="324" t="s">
        <v>315</v>
      </c>
      <c r="F272" s="921" t="str">
        <f>Translations!$B$375</f>
        <v>Emissionsfaktor</v>
      </c>
      <c r="G272" s="922"/>
      <c r="H272" s="1038"/>
      <c r="I272" s="916"/>
      <c r="J272" s="1040"/>
      <c r="K272" s="918"/>
      <c r="L272" s="920"/>
      <c r="M272" s="918"/>
      <c r="N272" s="920"/>
      <c r="O272" s="19"/>
      <c r="P272" s="245"/>
      <c r="Q272" s="245"/>
      <c r="R272" s="245"/>
      <c r="S272" s="245"/>
      <c r="T272" s="245"/>
      <c r="U272" s="245"/>
      <c r="V272" s="245"/>
      <c r="W272" s="360" t="b">
        <f>W271</f>
        <v>0</v>
      </c>
    </row>
    <row r="273" spans="2:23" ht="12.75" customHeight="1" thickBot="1" x14ac:dyDescent="0.3">
      <c r="B273" s="244"/>
      <c r="C273" s="318"/>
      <c r="D273" s="322"/>
      <c r="E273" s="324" t="s">
        <v>316</v>
      </c>
      <c r="F273" s="922" t="str">
        <f>Translations!$B$837</f>
        <v>Tillförd el för värmeproduktion</v>
      </c>
      <c r="G273" s="1035"/>
      <c r="H273" s="490"/>
      <c r="I273" s="879"/>
      <c r="J273" s="911"/>
      <c r="K273" s="881"/>
      <c r="L273" s="883"/>
      <c r="M273" s="881"/>
      <c r="N273" s="883"/>
      <c r="O273" s="19"/>
      <c r="P273" s="245"/>
      <c r="Q273" s="245"/>
      <c r="R273" s="245"/>
      <c r="S273" s="245"/>
      <c r="T273" s="245"/>
      <c r="U273" s="245"/>
      <c r="V273" s="245"/>
      <c r="W273" s="369" t="b">
        <f>W272</f>
        <v>0</v>
      </c>
    </row>
    <row r="274" spans="2:23" ht="5.0999999999999996" customHeight="1" x14ac:dyDescent="0.25">
      <c r="B274" s="244"/>
      <c r="C274" s="318"/>
      <c r="D274" s="322"/>
      <c r="E274" s="319"/>
      <c r="F274" s="319"/>
      <c r="G274" s="319"/>
      <c r="H274" s="319"/>
      <c r="I274" s="319"/>
      <c r="J274" s="319"/>
      <c r="K274" s="319"/>
      <c r="L274" s="319"/>
      <c r="M274" s="319"/>
      <c r="N274" s="320"/>
      <c r="O274" s="19"/>
      <c r="P274" s="245"/>
      <c r="Q274" s="245"/>
      <c r="R274" s="245"/>
      <c r="S274" s="245"/>
      <c r="T274" s="245"/>
      <c r="U274" s="245"/>
      <c r="V274" s="245"/>
      <c r="W274" s="262"/>
    </row>
    <row r="275" spans="2:23" ht="12.75" customHeight="1" x14ac:dyDescent="0.25">
      <c r="B275" s="244"/>
      <c r="C275" s="318"/>
      <c r="D275" s="322"/>
      <c r="E275" s="324" t="s">
        <v>321</v>
      </c>
      <c r="F275" s="923" t="str">
        <f>Translations!$B$257</f>
        <v>Beskrivning av den metod som används</v>
      </c>
      <c r="G275" s="923"/>
      <c r="H275" s="923"/>
      <c r="I275" s="923"/>
      <c r="J275" s="923"/>
      <c r="K275" s="923"/>
      <c r="L275" s="923"/>
      <c r="M275" s="923"/>
      <c r="N275" s="924"/>
      <c r="O275" s="19"/>
      <c r="P275" s="245"/>
      <c r="Q275" s="245"/>
      <c r="R275" s="245"/>
      <c r="S275" s="245"/>
      <c r="T275" s="245"/>
      <c r="U275" s="245"/>
      <c r="V275" s="245"/>
      <c r="W275" s="262"/>
    </row>
    <row r="276" spans="2:23" ht="5.0999999999999996" customHeight="1" x14ac:dyDescent="0.25">
      <c r="B276" s="244"/>
      <c r="C276" s="318"/>
      <c r="D276" s="319"/>
      <c r="E276" s="323"/>
      <c r="F276" s="333"/>
      <c r="G276" s="334"/>
      <c r="H276" s="334"/>
      <c r="I276" s="334"/>
      <c r="J276" s="334"/>
      <c r="K276" s="334"/>
      <c r="L276" s="334"/>
      <c r="M276" s="334"/>
      <c r="N276" s="335"/>
      <c r="O276" s="19"/>
      <c r="P276" s="245"/>
      <c r="Q276" s="245"/>
      <c r="R276" s="245"/>
      <c r="S276" s="245"/>
      <c r="T276" s="245"/>
      <c r="U276" s="245"/>
      <c r="V276" s="245"/>
      <c r="W276" s="262"/>
    </row>
    <row r="277" spans="2:23" ht="12.75" customHeight="1" x14ac:dyDescent="0.25">
      <c r="B277" s="244"/>
      <c r="C277" s="318"/>
      <c r="D277" s="322"/>
      <c r="E277" s="324"/>
      <c r="F277" s="932" t="str">
        <f>IF(M211=EUConst_Relevant,HYPERLINK("#" &amp; Q277,EUConst_MsgDescription),"")</f>
        <v/>
      </c>
      <c r="G277" s="906"/>
      <c r="H277" s="906"/>
      <c r="I277" s="906"/>
      <c r="J277" s="906"/>
      <c r="K277" s="906"/>
      <c r="L277" s="906"/>
      <c r="M277" s="906"/>
      <c r="N277" s="907"/>
      <c r="O277" s="19"/>
      <c r="P277" s="22" t="s">
        <v>175</v>
      </c>
      <c r="Q277" s="371" t="str">
        <f>"#"&amp;ADDRESS(ROW($C$11),COLUMN($C$11))</f>
        <v>#$C$11</v>
      </c>
      <c r="R277" s="245"/>
      <c r="S277" s="245"/>
      <c r="T277" s="245"/>
      <c r="U277" s="245"/>
      <c r="V277" s="245"/>
      <c r="W277" s="262"/>
    </row>
    <row r="278" spans="2:23" ht="5.0999999999999996" customHeight="1" x14ac:dyDescent="0.25">
      <c r="B278" s="244"/>
      <c r="C278" s="318"/>
      <c r="D278" s="322"/>
      <c r="E278" s="325"/>
      <c r="F278" s="933"/>
      <c r="G278" s="933"/>
      <c r="H278" s="933"/>
      <c r="I278" s="933"/>
      <c r="J278" s="933"/>
      <c r="K278" s="933"/>
      <c r="L278" s="933"/>
      <c r="M278" s="933"/>
      <c r="N278" s="934"/>
      <c r="O278" s="19"/>
      <c r="P278" s="245"/>
      <c r="Q278" s="245"/>
      <c r="R278" s="245"/>
      <c r="S278" s="245"/>
      <c r="T278" s="245"/>
      <c r="U278" s="245"/>
      <c r="V278" s="245"/>
      <c r="W278" s="262"/>
    </row>
    <row r="279" spans="2:23" ht="50.1" customHeight="1" x14ac:dyDescent="0.25">
      <c r="B279" s="244"/>
      <c r="C279" s="318"/>
      <c r="D279" s="325"/>
      <c r="E279" s="325"/>
      <c r="F279" s="891"/>
      <c r="G279" s="892"/>
      <c r="H279" s="892"/>
      <c r="I279" s="892"/>
      <c r="J279" s="892"/>
      <c r="K279" s="892"/>
      <c r="L279" s="892"/>
      <c r="M279" s="892"/>
      <c r="N279" s="893"/>
      <c r="O279" s="19"/>
      <c r="P279" s="245"/>
      <c r="Q279" s="245"/>
      <c r="R279" s="245"/>
      <c r="S279" s="245"/>
      <c r="T279" s="245"/>
      <c r="U279" s="245"/>
      <c r="V279" s="245"/>
      <c r="W279" s="262"/>
    </row>
    <row r="280" spans="2:23" ht="5.0999999999999996" customHeight="1" x14ac:dyDescent="0.25">
      <c r="B280" s="244"/>
      <c r="C280" s="318"/>
      <c r="D280" s="322"/>
      <c r="E280" s="319"/>
      <c r="F280" s="319"/>
      <c r="G280" s="319"/>
      <c r="H280" s="319"/>
      <c r="I280" s="319"/>
      <c r="J280" s="319"/>
      <c r="K280" s="319"/>
      <c r="L280" s="319"/>
      <c r="M280" s="319"/>
      <c r="N280" s="320"/>
      <c r="O280" s="19"/>
      <c r="P280" s="245"/>
      <c r="Q280" s="245"/>
      <c r="R280" s="245"/>
      <c r="S280" s="245"/>
      <c r="T280" s="245"/>
      <c r="U280" s="245"/>
      <c r="V280" s="245"/>
      <c r="W280" s="262"/>
    </row>
    <row r="281" spans="2:23" ht="12.75" customHeight="1" x14ac:dyDescent="0.25">
      <c r="B281" s="244"/>
      <c r="C281" s="318"/>
      <c r="D281" s="322"/>
      <c r="E281" s="324"/>
      <c r="F281" s="935" t="str">
        <f>Translations!$B$210</f>
        <v>Hänvisning till externa filer, i förekommande fall</v>
      </c>
      <c r="G281" s="935"/>
      <c r="H281" s="935"/>
      <c r="I281" s="935"/>
      <c r="J281" s="935"/>
      <c r="K281" s="845"/>
      <c r="L281" s="845"/>
      <c r="M281" s="845"/>
      <c r="N281" s="845"/>
      <c r="O281" s="19"/>
      <c r="P281" s="245"/>
      <c r="Q281" s="245"/>
      <c r="R281" s="245"/>
      <c r="S281" s="245"/>
      <c r="T281" s="245"/>
      <c r="U281" s="245"/>
      <c r="V281" s="245"/>
      <c r="W281" s="262" t="s">
        <v>168</v>
      </c>
    </row>
    <row r="282" spans="2:23" ht="5.0999999999999996" customHeight="1" thickBot="1" x14ac:dyDescent="0.3">
      <c r="B282" s="244"/>
      <c r="C282" s="318"/>
      <c r="D282" s="322"/>
      <c r="E282" s="319"/>
      <c r="F282" s="319"/>
      <c r="G282" s="319"/>
      <c r="H282" s="319"/>
      <c r="I282" s="319"/>
      <c r="J282" s="319"/>
      <c r="K282" s="319"/>
      <c r="L282" s="319"/>
      <c r="M282" s="319"/>
      <c r="N282" s="320"/>
      <c r="O282" s="19"/>
      <c r="P282" s="245"/>
      <c r="Q282" s="245"/>
      <c r="R282" s="245"/>
      <c r="S282" s="245"/>
      <c r="T282" s="245"/>
      <c r="U282" s="245"/>
      <c r="V282" s="245"/>
      <c r="W282" s="245"/>
    </row>
    <row r="283" spans="2:23" ht="12.75" customHeight="1" x14ac:dyDescent="0.25">
      <c r="B283" s="244"/>
      <c r="C283" s="318"/>
      <c r="D283" s="322" t="s">
        <v>32</v>
      </c>
      <c r="E283" s="951" t="str">
        <f>Translations!$B$258</f>
        <v>Har den hierarkiska ordningen följts?</v>
      </c>
      <c r="F283" s="951"/>
      <c r="G283" s="951"/>
      <c r="H283" s="952"/>
      <c r="I283" s="260"/>
      <c r="J283" s="330" t="str">
        <f>Translations!$B$259</f>
        <v>Om inte, varför?</v>
      </c>
      <c r="K283" s="871"/>
      <c r="L283" s="872"/>
      <c r="M283" s="872"/>
      <c r="N283" s="886"/>
      <c r="O283" s="19"/>
      <c r="P283" s="245"/>
      <c r="Q283" s="245"/>
      <c r="R283" s="245"/>
      <c r="S283" s="245"/>
      <c r="T283" s="245"/>
      <c r="U283" s="245"/>
      <c r="V283" s="245"/>
      <c r="W283" s="364" t="b">
        <f>AND(I283&lt;&gt;"",I283=TRUE)</f>
        <v>0</v>
      </c>
    </row>
    <row r="284" spans="2:23" ht="5.0999999999999996" customHeight="1" x14ac:dyDescent="0.25">
      <c r="B284" s="244"/>
      <c r="C284" s="318"/>
      <c r="D284" s="319"/>
      <c r="E284" s="552"/>
      <c r="F284" s="552"/>
      <c r="G284" s="552"/>
      <c r="H284" s="552"/>
      <c r="I284" s="552"/>
      <c r="J284" s="552"/>
      <c r="K284" s="552"/>
      <c r="L284" s="552"/>
      <c r="M284" s="552"/>
      <c r="N284" s="553"/>
      <c r="O284" s="19"/>
      <c r="P284" s="245"/>
      <c r="Q284" s="245"/>
      <c r="R284" s="245"/>
      <c r="S284" s="245"/>
      <c r="T284" s="245"/>
      <c r="U284" s="245"/>
      <c r="V284" s="254"/>
      <c r="W284" s="360"/>
    </row>
    <row r="285" spans="2:23" ht="12.75" customHeight="1" x14ac:dyDescent="0.25">
      <c r="B285" s="244"/>
      <c r="C285" s="318"/>
      <c r="D285" s="331"/>
      <c r="E285" s="331"/>
      <c r="F285" s="923" t="str">
        <f>Translations!$B$264</f>
        <v>Ytterligare uppgifter om eventuella avvikelser från hierarkin</v>
      </c>
      <c r="G285" s="923"/>
      <c r="H285" s="923"/>
      <c r="I285" s="923"/>
      <c r="J285" s="923"/>
      <c r="K285" s="923"/>
      <c r="L285" s="923"/>
      <c r="M285" s="923"/>
      <c r="N285" s="924"/>
      <c r="O285" s="19"/>
      <c r="P285" s="245"/>
      <c r="Q285" s="245"/>
      <c r="R285" s="245"/>
      <c r="S285" s="245"/>
      <c r="T285" s="245"/>
      <c r="U285" s="245"/>
      <c r="V285" s="254"/>
      <c r="W285" s="360"/>
    </row>
    <row r="286" spans="2:23" ht="25.5" customHeight="1" thickBot="1" x14ac:dyDescent="0.3">
      <c r="B286" s="244"/>
      <c r="C286" s="318"/>
      <c r="D286" s="331"/>
      <c r="E286" s="331"/>
      <c r="F286" s="891"/>
      <c r="G286" s="892"/>
      <c r="H286" s="892"/>
      <c r="I286" s="892"/>
      <c r="J286" s="892"/>
      <c r="K286" s="892"/>
      <c r="L286" s="892"/>
      <c r="M286" s="892"/>
      <c r="N286" s="893"/>
      <c r="O286" s="19"/>
      <c r="P286" s="245"/>
      <c r="Q286" s="245"/>
      <c r="R286" s="245"/>
      <c r="S286" s="245"/>
      <c r="T286" s="245"/>
      <c r="U286" s="245"/>
      <c r="V286" s="254"/>
      <c r="W286" s="268" t="b">
        <f>W283</f>
        <v>0</v>
      </c>
    </row>
    <row r="287" spans="2:23" ht="5.0999999999999996" customHeight="1" x14ac:dyDescent="0.25">
      <c r="B287" s="244"/>
      <c r="C287" s="318"/>
      <c r="D287" s="322"/>
      <c r="E287" s="319"/>
      <c r="F287" s="319"/>
      <c r="G287" s="319"/>
      <c r="H287" s="319"/>
      <c r="I287" s="319"/>
      <c r="J287" s="319"/>
      <c r="K287" s="319"/>
      <c r="L287" s="319"/>
      <c r="M287" s="319"/>
      <c r="N287" s="320"/>
      <c r="O287" s="19"/>
      <c r="P287" s="245"/>
      <c r="Q287" s="245"/>
      <c r="R287" s="245"/>
      <c r="S287" s="245"/>
      <c r="T287" s="245"/>
      <c r="U287" s="245"/>
      <c r="V287" s="245"/>
      <c r="W287" s="363"/>
    </row>
    <row r="288" spans="2:23" ht="5.0999999999999996" customHeight="1" x14ac:dyDescent="0.25">
      <c r="B288" s="244"/>
      <c r="C288" s="315"/>
      <c r="D288" s="328"/>
      <c r="E288" s="316"/>
      <c r="F288" s="316"/>
      <c r="G288" s="316"/>
      <c r="H288" s="316"/>
      <c r="I288" s="316"/>
      <c r="J288" s="316"/>
      <c r="K288" s="316"/>
      <c r="L288" s="316"/>
      <c r="M288" s="316"/>
      <c r="N288" s="317"/>
      <c r="O288" s="19"/>
      <c r="P288" s="245"/>
      <c r="Q288" s="245"/>
      <c r="R288" s="245"/>
      <c r="S288" s="245"/>
      <c r="T288" s="245"/>
      <c r="U288" s="245"/>
      <c r="V288" s="245"/>
      <c r="W288" s="262"/>
    </row>
    <row r="289" spans="1:23" ht="12.75" customHeight="1" x14ac:dyDescent="0.25">
      <c r="B289" s="244"/>
      <c r="C289" s="318"/>
      <c r="D289" s="321" t="s">
        <v>29</v>
      </c>
      <c r="E289" s="962" t="str">
        <f>Translations!$B$404</f>
        <v>Producerad mätbar värme</v>
      </c>
      <c r="F289" s="962"/>
      <c r="G289" s="962"/>
      <c r="H289" s="962"/>
      <c r="I289" s="962"/>
      <c r="J289" s="962"/>
      <c r="K289" s="962"/>
      <c r="L289" s="962"/>
      <c r="M289" s="962"/>
      <c r="N289" s="963"/>
      <c r="O289" s="19"/>
      <c r="P289" s="245"/>
      <c r="Q289" s="245"/>
      <c r="R289" s="245"/>
      <c r="S289" s="254"/>
      <c r="T289" s="254"/>
      <c r="U289" s="245"/>
      <c r="V289" s="245"/>
      <c r="W289" s="262"/>
    </row>
    <row r="290" spans="1:23" ht="5.0999999999999996" customHeight="1" x14ac:dyDescent="0.25">
      <c r="B290" s="244"/>
      <c r="C290" s="318"/>
      <c r="D290" s="319"/>
      <c r="E290" s="964"/>
      <c r="F290" s="965"/>
      <c r="G290" s="965"/>
      <c r="H290" s="965"/>
      <c r="I290" s="965"/>
      <c r="J290" s="965"/>
      <c r="K290" s="965"/>
      <c r="L290" s="965"/>
      <c r="M290" s="965"/>
      <c r="N290" s="966"/>
      <c r="O290" s="19"/>
      <c r="P290" s="245"/>
      <c r="Q290" s="245"/>
      <c r="R290" s="245"/>
      <c r="S290" s="245"/>
      <c r="T290" s="245"/>
      <c r="U290" s="245"/>
      <c r="V290" s="245"/>
      <c r="W290" s="262"/>
    </row>
    <row r="291" spans="1:23" ht="12.75" customHeight="1" x14ac:dyDescent="0.25">
      <c r="B291" s="244"/>
      <c r="C291" s="318"/>
      <c r="D291" s="322" t="s">
        <v>31</v>
      </c>
      <c r="E291" s="925" t="str">
        <f>Translations!$B$249</f>
        <v>Information om tillämpad metod</v>
      </c>
      <c r="F291" s="925"/>
      <c r="G291" s="925"/>
      <c r="H291" s="925"/>
      <c r="I291" s="925"/>
      <c r="J291" s="925"/>
      <c r="K291" s="925"/>
      <c r="L291" s="925"/>
      <c r="M291" s="925"/>
      <c r="N291" s="926"/>
      <c r="O291" s="19"/>
      <c r="P291" s="245"/>
      <c r="Q291" s="245"/>
      <c r="R291" s="245"/>
      <c r="S291" s="245"/>
      <c r="T291" s="245"/>
      <c r="U291" s="245"/>
      <c r="V291" s="245"/>
      <c r="W291" s="262"/>
    </row>
    <row r="292" spans="1:23" ht="25.5" customHeight="1" x14ac:dyDescent="0.25">
      <c r="B292" s="244"/>
      <c r="C292" s="318"/>
      <c r="D292" s="319"/>
      <c r="E292" s="319"/>
      <c r="F292" s="319"/>
      <c r="G292" s="319"/>
      <c r="H292" s="319"/>
      <c r="I292" s="927" t="str">
        <f>Translations!$B$254</f>
        <v>Datakälla</v>
      </c>
      <c r="J292" s="927"/>
      <c r="K292" s="927" t="str">
        <f>Translations!$B$255</f>
        <v>Andra datakällor 
(i förekommande fall)</v>
      </c>
      <c r="L292" s="927"/>
      <c r="M292" s="927" t="str">
        <f>Translations!$B$255</f>
        <v>Andra datakällor 
(i förekommande fall)</v>
      </c>
      <c r="N292" s="927"/>
      <c r="O292" s="19"/>
      <c r="P292" s="245"/>
      <c r="Q292" s="245"/>
      <c r="R292" s="245"/>
      <c r="S292" s="245"/>
      <c r="T292" s="245"/>
      <c r="U292" s="245"/>
      <c r="V292" s="245"/>
      <c r="W292" s="262"/>
    </row>
    <row r="293" spans="1:23" ht="12.75" customHeight="1" x14ac:dyDescent="0.25">
      <c r="B293" s="244"/>
      <c r="C293" s="318"/>
      <c r="D293" s="322"/>
      <c r="E293" s="324" t="s">
        <v>310</v>
      </c>
      <c r="F293" s="929" t="str">
        <f>Translations!$B$407</f>
        <v>Producerad värme</v>
      </c>
      <c r="G293" s="929"/>
      <c r="H293" s="930"/>
      <c r="I293" s="871"/>
      <c r="J293" s="872"/>
      <c r="K293" s="873"/>
      <c r="L293" s="874"/>
      <c r="M293" s="873"/>
      <c r="N293" s="890"/>
      <c r="O293" s="19"/>
      <c r="P293" s="245"/>
      <c r="Q293" s="245"/>
      <c r="R293" s="245"/>
      <c r="S293" s="245"/>
      <c r="T293" s="245"/>
      <c r="U293" s="245"/>
      <c r="V293" s="245"/>
      <c r="W293" s="262"/>
    </row>
    <row r="294" spans="1:23" ht="12.75" customHeight="1" x14ac:dyDescent="0.25">
      <c r="B294" s="244"/>
      <c r="C294" s="318"/>
      <c r="D294" s="322"/>
      <c r="E294" s="324" t="s">
        <v>311</v>
      </c>
      <c r="F294" s="929" t="str">
        <f>Translations!$B$838</f>
        <v>Värme som produceras från el</v>
      </c>
      <c r="G294" s="929"/>
      <c r="H294" s="930"/>
      <c r="I294" s="871"/>
      <c r="J294" s="872"/>
      <c r="K294" s="873"/>
      <c r="L294" s="874"/>
      <c r="M294" s="873"/>
      <c r="N294" s="890"/>
      <c r="O294" s="19"/>
      <c r="P294" s="245"/>
      <c r="Q294" s="245"/>
      <c r="R294" s="245"/>
      <c r="S294" s="245"/>
      <c r="T294" s="245"/>
      <c r="U294" s="245"/>
      <c r="V294" s="245"/>
      <c r="W294" s="262"/>
    </row>
    <row r="295" spans="1:23" ht="5.0999999999999996" customHeight="1" x14ac:dyDescent="0.25">
      <c r="C295" s="318"/>
      <c r="D295" s="322"/>
      <c r="E295" s="319"/>
      <c r="F295" s="319"/>
      <c r="G295" s="319"/>
      <c r="H295" s="319"/>
      <c r="I295" s="319"/>
      <c r="J295" s="319"/>
      <c r="K295" s="319"/>
      <c r="L295" s="319"/>
      <c r="M295" s="319"/>
      <c r="N295" s="320"/>
      <c r="O295" s="19"/>
      <c r="P295" s="245"/>
      <c r="Q295" s="245"/>
      <c r="R295" s="245"/>
      <c r="S295" s="245"/>
      <c r="T295" s="245"/>
      <c r="U295" s="245"/>
      <c r="V295" s="245"/>
      <c r="W295" s="262"/>
    </row>
    <row r="296" spans="1:23" ht="12.75" customHeight="1" x14ac:dyDescent="0.25">
      <c r="C296" s="318"/>
      <c r="D296" s="322"/>
      <c r="E296" s="324" t="s">
        <v>312</v>
      </c>
      <c r="F296" s="923" t="str">
        <f>Translations!$B$257</f>
        <v>Beskrivning av den metod som används</v>
      </c>
      <c r="G296" s="923"/>
      <c r="H296" s="923"/>
      <c r="I296" s="923"/>
      <c r="J296" s="923"/>
      <c r="K296" s="923"/>
      <c r="L296" s="923"/>
      <c r="M296" s="923"/>
      <c r="N296" s="924"/>
      <c r="O296" s="19"/>
      <c r="P296" s="245"/>
      <c r="Q296" s="245"/>
      <c r="R296" s="245"/>
      <c r="S296" s="245"/>
      <c r="T296" s="245"/>
      <c r="U296" s="245"/>
      <c r="V296" s="245"/>
      <c r="W296" s="262"/>
    </row>
    <row r="297" spans="1:23" ht="5.0999999999999996" customHeight="1" x14ac:dyDescent="0.25">
      <c r="C297" s="318"/>
      <c r="D297" s="319"/>
      <c r="E297" s="323"/>
      <c r="F297" s="213"/>
      <c r="G297" s="556"/>
      <c r="H297" s="556"/>
      <c r="I297" s="556"/>
      <c r="J297" s="556"/>
      <c r="K297" s="556"/>
      <c r="L297" s="556"/>
      <c r="M297" s="556"/>
      <c r="N297" s="557"/>
      <c r="O297" s="19"/>
      <c r="P297" s="245"/>
      <c r="Q297" s="245"/>
      <c r="R297" s="245"/>
      <c r="S297" s="245"/>
      <c r="T297" s="245"/>
      <c r="U297" s="245"/>
      <c r="V297" s="245"/>
      <c r="W297" s="262"/>
    </row>
    <row r="298" spans="1:23" ht="12.75" customHeight="1" x14ac:dyDescent="0.25">
      <c r="C298" s="318"/>
      <c r="D298" s="322"/>
      <c r="E298" s="324"/>
      <c r="F298" s="932" t="str">
        <f>IF(M211=EUConst_Relevant,HYPERLINK("#" &amp; Q298,EUConst_MsgDescription),"")</f>
        <v/>
      </c>
      <c r="G298" s="906"/>
      <c r="H298" s="906"/>
      <c r="I298" s="906"/>
      <c r="J298" s="906"/>
      <c r="K298" s="906"/>
      <c r="L298" s="906"/>
      <c r="M298" s="906"/>
      <c r="N298" s="907"/>
      <c r="O298" s="19"/>
      <c r="P298" s="22" t="s">
        <v>175</v>
      </c>
      <c r="Q298" s="371" t="str">
        <f>"#"&amp;ADDRESS(ROW($C$11),COLUMN($C$11))</f>
        <v>#$C$11</v>
      </c>
      <c r="R298" s="245"/>
      <c r="S298" s="245"/>
      <c r="T298" s="245"/>
      <c r="U298" s="245"/>
      <c r="V298" s="245"/>
      <c r="W298" s="262"/>
    </row>
    <row r="299" spans="1:23" ht="5.0999999999999996" customHeight="1" x14ac:dyDescent="0.25">
      <c r="C299" s="318"/>
      <c r="D299" s="322"/>
      <c r="E299" s="325"/>
      <c r="F299" s="933"/>
      <c r="G299" s="933"/>
      <c r="H299" s="933"/>
      <c r="I299" s="933"/>
      <c r="J299" s="933"/>
      <c r="K299" s="933"/>
      <c r="L299" s="933"/>
      <c r="M299" s="933"/>
      <c r="N299" s="934"/>
      <c r="O299" s="19"/>
      <c r="P299" s="245"/>
      <c r="Q299" s="245"/>
      <c r="R299" s="245"/>
      <c r="S299" s="245"/>
      <c r="T299" s="245"/>
      <c r="U299" s="245"/>
      <c r="V299" s="245"/>
      <c r="W299" s="262"/>
    </row>
    <row r="300" spans="1:23" s="249" customFormat="1" ht="50.1" customHeight="1" x14ac:dyDescent="0.25">
      <c r="A300" s="245"/>
      <c r="B300" s="12"/>
      <c r="C300" s="318"/>
      <c r="D300" s="325"/>
      <c r="E300" s="325"/>
      <c r="F300" s="891"/>
      <c r="G300" s="892"/>
      <c r="H300" s="892"/>
      <c r="I300" s="892"/>
      <c r="J300" s="892"/>
      <c r="K300" s="892"/>
      <c r="L300" s="892"/>
      <c r="M300" s="892"/>
      <c r="N300" s="893"/>
      <c r="O300" s="19"/>
      <c r="P300" s="254"/>
      <c r="Q300" s="254"/>
      <c r="R300" s="254"/>
      <c r="S300" s="245"/>
      <c r="T300" s="245"/>
      <c r="U300" s="254"/>
      <c r="V300" s="245"/>
      <c r="W300" s="262"/>
    </row>
    <row r="301" spans="1:23" ht="5.0999999999999996" customHeight="1" x14ac:dyDescent="0.25">
      <c r="C301" s="318"/>
      <c r="D301" s="322"/>
      <c r="E301" s="319"/>
      <c r="F301" s="319"/>
      <c r="G301" s="319"/>
      <c r="H301" s="319"/>
      <c r="I301" s="319"/>
      <c r="J301" s="319"/>
      <c r="K301" s="319"/>
      <c r="L301" s="319"/>
      <c r="M301" s="319"/>
      <c r="N301" s="320"/>
      <c r="O301" s="19"/>
      <c r="P301" s="245"/>
      <c r="Q301" s="245"/>
      <c r="R301" s="245"/>
      <c r="S301" s="245"/>
      <c r="T301" s="245"/>
      <c r="U301" s="245"/>
      <c r="V301" s="245"/>
      <c r="W301" s="262"/>
    </row>
    <row r="302" spans="1:23" ht="12.75" customHeight="1" x14ac:dyDescent="0.25">
      <c r="C302" s="318"/>
      <c r="D302" s="322"/>
      <c r="E302" s="324"/>
      <c r="F302" s="935" t="str">
        <f>Translations!$B$210</f>
        <v>Hänvisning till externa filer, i förekommande fall</v>
      </c>
      <c r="G302" s="935"/>
      <c r="H302" s="935"/>
      <c r="I302" s="935"/>
      <c r="J302" s="935"/>
      <c r="K302" s="845"/>
      <c r="L302" s="845"/>
      <c r="M302" s="845"/>
      <c r="N302" s="845"/>
      <c r="O302" s="19"/>
      <c r="P302" s="245"/>
      <c r="Q302" s="245"/>
      <c r="R302" s="245"/>
      <c r="S302" s="245"/>
      <c r="T302" s="245"/>
      <c r="U302" s="245"/>
      <c r="V302" s="245"/>
      <c r="W302" s="262" t="s">
        <v>168</v>
      </c>
    </row>
    <row r="303" spans="1:23" ht="5.0999999999999996" customHeight="1" thickBot="1" x14ac:dyDescent="0.3">
      <c r="C303" s="318"/>
      <c r="D303" s="322"/>
      <c r="E303" s="319"/>
      <c r="F303" s="319"/>
      <c r="G303" s="319"/>
      <c r="H303" s="319"/>
      <c r="I303" s="319"/>
      <c r="J303" s="319"/>
      <c r="K303" s="319"/>
      <c r="L303" s="319"/>
      <c r="M303" s="319"/>
      <c r="N303" s="320"/>
      <c r="O303" s="19"/>
      <c r="P303" s="245"/>
      <c r="Q303" s="245"/>
      <c r="R303" s="245"/>
      <c r="S303" s="245"/>
      <c r="T303" s="245"/>
      <c r="U303" s="245"/>
      <c r="V303" s="245"/>
      <c r="W303" s="262"/>
    </row>
    <row r="304" spans="1:23" ht="12.75" customHeight="1" x14ac:dyDescent="0.25">
      <c r="C304" s="318"/>
      <c r="D304" s="322" t="s">
        <v>32</v>
      </c>
      <c r="E304" s="951" t="str">
        <f>Translations!$B$258</f>
        <v>Har den hierarkiska ordningen följts?</v>
      </c>
      <c r="F304" s="951"/>
      <c r="G304" s="951"/>
      <c r="H304" s="952"/>
      <c r="I304" s="260"/>
      <c r="J304" s="330" t="str">
        <f>Translations!$B$259</f>
        <v>Om inte, varför?</v>
      </c>
      <c r="K304" s="871"/>
      <c r="L304" s="872"/>
      <c r="M304" s="872"/>
      <c r="N304" s="886"/>
      <c r="O304" s="19"/>
      <c r="P304" s="245"/>
      <c r="Q304" s="245"/>
      <c r="R304" s="245"/>
      <c r="S304" s="245"/>
      <c r="T304" s="245"/>
      <c r="U304" s="245"/>
      <c r="V304" s="245"/>
      <c r="W304" s="364" t="b">
        <f>AND(I304&lt;&gt;"",I304=TRUE)</f>
        <v>0</v>
      </c>
    </row>
    <row r="305" spans="3:23" ht="5.0999999999999996" customHeight="1" x14ac:dyDescent="0.25">
      <c r="C305" s="318"/>
      <c r="D305" s="319"/>
      <c r="E305" s="552"/>
      <c r="F305" s="552"/>
      <c r="G305" s="552"/>
      <c r="H305" s="552"/>
      <c r="I305" s="552"/>
      <c r="J305" s="552"/>
      <c r="K305" s="552"/>
      <c r="L305" s="552"/>
      <c r="M305" s="552"/>
      <c r="N305" s="553"/>
      <c r="O305" s="19"/>
      <c r="P305" s="245"/>
      <c r="Q305" s="245"/>
      <c r="R305" s="245"/>
      <c r="S305" s="245"/>
      <c r="T305" s="245"/>
      <c r="U305" s="245"/>
      <c r="V305" s="245"/>
      <c r="W305" s="360"/>
    </row>
    <row r="306" spans="3:23" ht="12.75" customHeight="1" x14ac:dyDescent="0.25">
      <c r="C306" s="318"/>
      <c r="D306" s="331"/>
      <c r="E306" s="331"/>
      <c r="F306" s="923" t="str">
        <f>Translations!$B$264</f>
        <v>Ytterligare uppgifter om eventuella avvikelser från hierarkin</v>
      </c>
      <c r="G306" s="923"/>
      <c r="H306" s="923"/>
      <c r="I306" s="923"/>
      <c r="J306" s="923"/>
      <c r="K306" s="923"/>
      <c r="L306" s="923"/>
      <c r="M306" s="923"/>
      <c r="N306" s="924"/>
      <c r="O306" s="19"/>
      <c r="P306" s="245"/>
      <c r="Q306" s="245"/>
      <c r="R306" s="245"/>
      <c r="S306" s="245"/>
      <c r="T306" s="245"/>
      <c r="U306" s="245"/>
      <c r="V306" s="245"/>
      <c r="W306" s="360"/>
    </row>
    <row r="307" spans="3:23" ht="25.5" customHeight="1" thickBot="1" x14ac:dyDescent="0.3">
      <c r="C307" s="318"/>
      <c r="D307" s="331"/>
      <c r="E307" s="331"/>
      <c r="F307" s="891"/>
      <c r="G307" s="892"/>
      <c r="H307" s="892"/>
      <c r="I307" s="892"/>
      <c r="J307" s="892"/>
      <c r="K307" s="892"/>
      <c r="L307" s="892"/>
      <c r="M307" s="892"/>
      <c r="N307" s="893"/>
      <c r="O307" s="19"/>
      <c r="P307" s="245"/>
      <c r="Q307" s="245"/>
      <c r="R307" s="245"/>
      <c r="S307" s="245"/>
      <c r="T307" s="245"/>
      <c r="U307" s="245"/>
      <c r="V307" s="245"/>
      <c r="W307" s="369" t="b">
        <f>W304</f>
        <v>0</v>
      </c>
    </row>
    <row r="308" spans="3:23" ht="5.0999999999999996" customHeight="1" x14ac:dyDescent="0.25">
      <c r="C308" s="318"/>
      <c r="D308" s="322"/>
      <c r="E308" s="319"/>
      <c r="F308" s="319"/>
      <c r="G308" s="319"/>
      <c r="H308" s="319"/>
      <c r="I308" s="319"/>
      <c r="J308" s="319"/>
      <c r="K308" s="319"/>
      <c r="L308" s="319"/>
      <c r="M308" s="319"/>
      <c r="N308" s="320"/>
      <c r="O308" s="19"/>
      <c r="P308" s="245"/>
      <c r="Q308" s="245"/>
      <c r="R308" s="245"/>
      <c r="S308" s="245"/>
      <c r="T308" s="245"/>
      <c r="U308" s="245"/>
      <c r="V308" s="245"/>
      <c r="W308" s="262"/>
    </row>
    <row r="309" spans="3:23" ht="5.0999999999999996" customHeight="1" x14ac:dyDescent="0.25">
      <c r="C309" s="315"/>
      <c r="D309" s="328"/>
      <c r="E309" s="316"/>
      <c r="F309" s="316"/>
      <c r="G309" s="316"/>
      <c r="H309" s="316"/>
      <c r="I309" s="316"/>
      <c r="J309" s="316"/>
      <c r="K309" s="316"/>
      <c r="L309" s="316"/>
      <c r="M309" s="316"/>
      <c r="N309" s="317"/>
      <c r="O309" s="19"/>
      <c r="P309" s="245"/>
      <c r="Q309" s="245"/>
      <c r="R309" s="245"/>
      <c r="S309" s="245"/>
      <c r="T309" s="245"/>
      <c r="U309" s="245"/>
      <c r="V309" s="245"/>
      <c r="W309" s="262"/>
    </row>
    <row r="310" spans="3:23" ht="12.75" customHeight="1" x14ac:dyDescent="0.25">
      <c r="C310" s="318"/>
      <c r="D310" s="321" t="s">
        <v>30</v>
      </c>
      <c r="E310" s="962" t="str">
        <f>Translations!$B$359</f>
        <v>Importerad mätbar värme</v>
      </c>
      <c r="F310" s="962"/>
      <c r="G310" s="962"/>
      <c r="H310" s="962"/>
      <c r="I310" s="962"/>
      <c r="J310" s="962"/>
      <c r="K310" s="962"/>
      <c r="L310" s="962"/>
      <c r="M310" s="962"/>
      <c r="N310" s="963"/>
      <c r="O310" s="19"/>
      <c r="P310" s="245"/>
      <c r="Q310" s="245"/>
      <c r="R310" s="245"/>
      <c r="S310" s="254"/>
      <c r="T310" s="254"/>
      <c r="U310" s="245"/>
      <c r="V310" s="245"/>
      <c r="W310" s="262"/>
    </row>
    <row r="311" spans="3:23" ht="5.0999999999999996" customHeight="1" x14ac:dyDescent="0.25">
      <c r="C311" s="318"/>
      <c r="D311" s="319"/>
      <c r="E311" s="964"/>
      <c r="F311" s="965"/>
      <c r="G311" s="965"/>
      <c r="H311" s="965"/>
      <c r="I311" s="965"/>
      <c r="J311" s="965"/>
      <c r="K311" s="965"/>
      <c r="L311" s="965"/>
      <c r="M311" s="965"/>
      <c r="N311" s="966"/>
      <c r="O311" s="19"/>
      <c r="P311" s="245"/>
      <c r="Q311" s="245"/>
      <c r="R311" s="245"/>
      <c r="S311" s="245"/>
      <c r="T311" s="245"/>
      <c r="U311" s="245"/>
      <c r="V311" s="245"/>
      <c r="W311" s="262"/>
    </row>
    <row r="312" spans="3:23" ht="12.75" customHeight="1" x14ac:dyDescent="0.25">
      <c r="C312" s="318"/>
      <c r="D312" s="322" t="s">
        <v>31</v>
      </c>
      <c r="E312" s="925" t="str">
        <f>Translations!$B$409</f>
        <v>Är andra mätbara värmeflöden relevanta för delanläggningen?</v>
      </c>
      <c r="F312" s="925"/>
      <c r="G312" s="925"/>
      <c r="H312" s="925"/>
      <c r="I312" s="925"/>
      <c r="J312" s="925"/>
      <c r="K312" s="925"/>
      <c r="L312" s="925"/>
      <c r="M312" s="931"/>
      <c r="N312" s="931"/>
      <c r="O312" s="19"/>
      <c r="P312" s="245"/>
      <c r="Q312" s="245"/>
      <c r="R312" s="245"/>
      <c r="S312" s="245"/>
      <c r="T312" s="245"/>
      <c r="U312" s="245"/>
      <c r="V312" s="245"/>
      <c r="W312" s="262"/>
    </row>
    <row r="313" spans="3:23" ht="12.75" customHeight="1" x14ac:dyDescent="0.25">
      <c r="C313" s="318"/>
      <c r="D313" s="322"/>
      <c r="E313" s="319"/>
      <c r="F313" s="319"/>
      <c r="G313" s="319"/>
      <c r="H313" s="319"/>
      <c r="I313" s="319"/>
      <c r="J313" s="866" t="str">
        <f>IF(M211=EUConst_NotRelevant,"",IF(AND(M312&lt;&gt;"",M312=FALSE),HYPERLINK("#" &amp; Q313,EUconst_MsgGoOn),""))</f>
        <v/>
      </c>
      <c r="K313" s="867"/>
      <c r="L313" s="867"/>
      <c r="M313" s="867"/>
      <c r="N313" s="868"/>
      <c r="O313" s="19"/>
      <c r="P313" s="22" t="s">
        <v>175</v>
      </c>
      <c r="Q313" s="371" t="str">
        <f>Q212</f>
        <v>#JUMP_G3</v>
      </c>
      <c r="R313" s="245"/>
      <c r="S313" s="245"/>
      <c r="T313" s="245"/>
      <c r="U313" s="245"/>
      <c r="V313" s="245"/>
      <c r="W313" s="262"/>
    </row>
    <row r="314" spans="3:23" ht="5.0999999999999996" customHeight="1" x14ac:dyDescent="0.25">
      <c r="C314" s="318"/>
      <c r="D314" s="322"/>
      <c r="E314" s="322"/>
      <c r="F314" s="322"/>
      <c r="G314" s="322"/>
      <c r="H314" s="322"/>
      <c r="I314" s="322"/>
      <c r="J314" s="322"/>
      <c r="K314" s="322"/>
      <c r="L314" s="322"/>
      <c r="M314" s="322"/>
      <c r="N314" s="329"/>
      <c r="O314" s="19"/>
      <c r="P314" s="22"/>
      <c r="Q314" s="245"/>
      <c r="R314" s="245"/>
      <c r="S314" s="245"/>
      <c r="T314" s="245"/>
      <c r="U314" s="245"/>
      <c r="V314" s="245"/>
      <c r="W314" s="262"/>
    </row>
    <row r="315" spans="3:23" ht="12.75" customHeight="1" x14ac:dyDescent="0.25">
      <c r="C315" s="318"/>
      <c r="D315" s="322" t="s">
        <v>32</v>
      </c>
      <c r="E315" s="925" t="str">
        <f>Translations!$B$249</f>
        <v>Information om tillämpad metod</v>
      </c>
      <c r="F315" s="925"/>
      <c r="G315" s="925"/>
      <c r="H315" s="925"/>
      <c r="I315" s="925"/>
      <c r="J315" s="925"/>
      <c r="K315" s="925"/>
      <c r="L315" s="925"/>
      <c r="M315" s="925"/>
      <c r="N315" s="926"/>
      <c r="O315" s="19"/>
      <c r="P315" s="245"/>
      <c r="Q315" s="245"/>
      <c r="R315" s="245"/>
      <c r="S315" s="245"/>
      <c r="T315" s="245"/>
      <c r="U315" s="245"/>
      <c r="V315" s="245"/>
      <c r="W315" s="262"/>
    </row>
    <row r="316" spans="3:23" ht="25.5" customHeight="1" thickBot="1" x14ac:dyDescent="0.3">
      <c r="C316" s="318"/>
      <c r="D316" s="319"/>
      <c r="E316" s="319"/>
      <c r="F316" s="319"/>
      <c r="G316" s="319"/>
      <c r="H316" s="357" t="str">
        <f>Translations!$B$401</f>
        <v>Relevant?</v>
      </c>
      <c r="I316" s="927" t="str">
        <f>Translations!$B$254</f>
        <v>Datakälla</v>
      </c>
      <c r="J316" s="927"/>
      <c r="K316" s="927" t="str">
        <f>Translations!$B$255</f>
        <v>Andra datakällor 
(i förekommande fall)</v>
      </c>
      <c r="L316" s="927"/>
      <c r="M316" s="927" t="str">
        <f>Translations!$B$255</f>
        <v>Andra datakällor 
(i förekommande fall)</v>
      </c>
      <c r="N316" s="927"/>
      <c r="O316" s="19"/>
      <c r="P316" s="245"/>
      <c r="Q316" s="245"/>
      <c r="R316" s="245"/>
      <c r="S316" s="245"/>
      <c r="T316" s="245"/>
      <c r="U316" s="245"/>
      <c r="V316" s="245"/>
      <c r="W316" s="262" t="s">
        <v>168</v>
      </c>
    </row>
    <row r="317" spans="3:23" ht="12.75" customHeight="1" thickBot="1" x14ac:dyDescent="0.3">
      <c r="C317" s="318"/>
      <c r="D317" s="322"/>
      <c r="E317" s="324" t="s">
        <v>310</v>
      </c>
      <c r="F317" s="912" t="str">
        <f>Translations!$B$416</f>
        <v>importeras (andra källor)</v>
      </c>
      <c r="G317" s="913"/>
      <c r="H317" s="931"/>
      <c r="I317" s="903"/>
      <c r="J317" s="904"/>
      <c r="K317" s="898"/>
      <c r="L317" s="902"/>
      <c r="M317" s="898"/>
      <c r="N317" s="899"/>
      <c r="O317" s="19"/>
      <c r="P317" s="245"/>
      <c r="Q317" s="245"/>
      <c r="R317" s="245"/>
      <c r="S317" s="245"/>
      <c r="T317" s="245"/>
      <c r="U317" s="245"/>
      <c r="V317" s="370" t="b">
        <f>OR(AND(M312&lt;&gt;"",M312=FALSE))</f>
        <v>0</v>
      </c>
      <c r="W317" s="364" t="b">
        <f>OR(AND(M312&lt;&gt;"",M312=FALSE),AND(H317&lt;&gt;"",H317=FALSE))</f>
        <v>0</v>
      </c>
    </row>
    <row r="318" spans="3:23" ht="12.75" customHeight="1" thickBot="1" x14ac:dyDescent="0.3">
      <c r="C318" s="318"/>
      <c r="D318" s="322"/>
      <c r="E318" s="324" t="s">
        <v>311</v>
      </c>
      <c r="F318" s="921" t="str">
        <f>Translations!$B$417</f>
        <v>Mätbara nettoflöden</v>
      </c>
      <c r="G318" s="922"/>
      <c r="H318" s="931"/>
      <c r="I318" s="879"/>
      <c r="J318" s="880"/>
      <c r="K318" s="881"/>
      <c r="L318" s="882"/>
      <c r="M318" s="881"/>
      <c r="N318" s="883"/>
      <c r="O318" s="19"/>
      <c r="P318" s="245"/>
      <c r="Q318" s="245"/>
      <c r="R318" s="245"/>
      <c r="S318" s="245"/>
      <c r="T318" s="245"/>
      <c r="U318" s="245"/>
      <c r="V318" s="245"/>
      <c r="W318" s="365" t="b">
        <f>W317</f>
        <v>0</v>
      </c>
    </row>
    <row r="319" spans="3:23" ht="25.5" customHeight="1" thickBot="1" x14ac:dyDescent="0.3">
      <c r="C319" s="318"/>
      <c r="D319" s="322"/>
      <c r="E319" s="324" t="s">
        <v>312</v>
      </c>
      <c r="F319" s="912" t="str">
        <f>Translations!$B$418</f>
        <v>importeras (från produktriktmärke)</v>
      </c>
      <c r="G319" s="913"/>
      <c r="H319" s="931"/>
      <c r="I319" s="903"/>
      <c r="J319" s="904"/>
      <c r="K319" s="898"/>
      <c r="L319" s="902"/>
      <c r="M319" s="898"/>
      <c r="N319" s="899"/>
      <c r="O319" s="19"/>
      <c r="P319" s="245"/>
      <c r="Q319" s="245"/>
      <c r="R319" s="245"/>
      <c r="S319" s="245"/>
      <c r="T319" s="245"/>
      <c r="U319" s="245"/>
      <c r="V319" s="358" t="b">
        <f>V317</f>
        <v>0</v>
      </c>
      <c r="W319" s="364" t="b">
        <f>OR(AND(M312&lt;&gt;"",M312=FALSE),AND(H319&lt;&gt;"",H319=FALSE))</f>
        <v>0</v>
      </c>
    </row>
    <row r="320" spans="3:23" ht="12.75" customHeight="1" thickBot="1" x14ac:dyDescent="0.3">
      <c r="C320" s="318"/>
      <c r="D320" s="322"/>
      <c r="E320" s="324" t="s">
        <v>313</v>
      </c>
      <c r="F320" s="921" t="str">
        <f>Translations!$B$417</f>
        <v>Mätbara nettoflöden</v>
      </c>
      <c r="G320" s="922"/>
      <c r="H320" s="931"/>
      <c r="I320" s="879"/>
      <c r="J320" s="880"/>
      <c r="K320" s="881"/>
      <c r="L320" s="882"/>
      <c r="M320" s="881"/>
      <c r="N320" s="883"/>
      <c r="O320" s="19"/>
      <c r="P320" s="245"/>
      <c r="Q320" s="245"/>
      <c r="R320" s="245"/>
      <c r="S320" s="245"/>
      <c r="T320" s="245"/>
      <c r="U320" s="245"/>
      <c r="V320" s="245"/>
      <c r="W320" s="365" t="b">
        <f>W319</f>
        <v>0</v>
      </c>
    </row>
    <row r="321" spans="1:23" ht="12.75" customHeight="1" thickBot="1" x14ac:dyDescent="0.3">
      <c r="C321" s="318"/>
      <c r="D321" s="322"/>
      <c r="E321" s="324" t="s">
        <v>314</v>
      </c>
      <c r="F321" s="912" t="str">
        <f>Translations!$B$419</f>
        <v>importeras (från massa)</v>
      </c>
      <c r="G321" s="913"/>
      <c r="H321" s="931"/>
      <c r="I321" s="903"/>
      <c r="J321" s="904"/>
      <c r="K321" s="898"/>
      <c r="L321" s="902"/>
      <c r="M321" s="898"/>
      <c r="N321" s="899"/>
      <c r="O321" s="19"/>
      <c r="P321" s="245"/>
      <c r="Q321" s="245"/>
      <c r="R321" s="245"/>
      <c r="S321" s="245"/>
      <c r="T321" s="245"/>
      <c r="U321" s="245"/>
      <c r="V321" s="358" t="b">
        <f>V319</f>
        <v>0</v>
      </c>
      <c r="W321" s="364" t="b">
        <f>OR(AND(M312&lt;&gt;"",M312=FALSE),AND(H321&lt;&gt;"",H321=FALSE))</f>
        <v>0</v>
      </c>
    </row>
    <row r="322" spans="1:23" ht="12.75" customHeight="1" thickBot="1" x14ac:dyDescent="0.3">
      <c r="C322" s="318"/>
      <c r="D322" s="322"/>
      <c r="E322" s="324" t="s">
        <v>315</v>
      </c>
      <c r="F322" s="921" t="str">
        <f>Translations!$B$417</f>
        <v>Mätbara nettoflöden</v>
      </c>
      <c r="G322" s="922"/>
      <c r="H322" s="931"/>
      <c r="I322" s="879"/>
      <c r="J322" s="880"/>
      <c r="K322" s="881"/>
      <c r="L322" s="882"/>
      <c r="M322" s="881"/>
      <c r="N322" s="883"/>
      <c r="O322" s="19"/>
      <c r="P322" s="245"/>
      <c r="Q322" s="245"/>
      <c r="R322" s="245"/>
      <c r="S322" s="245"/>
      <c r="T322" s="245"/>
      <c r="U322" s="245"/>
      <c r="V322" s="245"/>
      <c r="W322" s="365" t="b">
        <f>W321</f>
        <v>0</v>
      </c>
    </row>
    <row r="323" spans="1:23" ht="25.5" customHeight="1" thickBot="1" x14ac:dyDescent="0.3">
      <c r="C323" s="318"/>
      <c r="D323" s="322"/>
      <c r="E323" s="324" t="s">
        <v>316</v>
      </c>
      <c r="F323" s="912" t="str">
        <f>Translations!$B$420</f>
        <v>importeras (från bränsleriktmärke)</v>
      </c>
      <c r="G323" s="913"/>
      <c r="H323" s="931"/>
      <c r="I323" s="903"/>
      <c r="J323" s="904"/>
      <c r="K323" s="898"/>
      <c r="L323" s="902"/>
      <c r="M323" s="898"/>
      <c r="N323" s="899"/>
      <c r="O323" s="19"/>
      <c r="P323" s="245"/>
      <c r="Q323" s="245"/>
      <c r="R323" s="245"/>
      <c r="S323" s="245"/>
      <c r="T323" s="245"/>
      <c r="U323" s="245"/>
      <c r="V323" s="358" t="b">
        <f>V321</f>
        <v>0</v>
      </c>
      <c r="W323" s="364" t="b">
        <f>OR(AND(M312&lt;&gt;"",M312=FALSE),AND(H323&lt;&gt;"",H323=FALSE))</f>
        <v>0</v>
      </c>
    </row>
    <row r="324" spans="1:23" ht="12.75" customHeight="1" thickBot="1" x14ac:dyDescent="0.3">
      <c r="C324" s="318"/>
      <c r="D324" s="322"/>
      <c r="E324" s="324" t="s">
        <v>317</v>
      </c>
      <c r="F324" s="921" t="str">
        <f>Translations!$B$417</f>
        <v>Mätbara nettoflöden</v>
      </c>
      <c r="G324" s="922"/>
      <c r="H324" s="931"/>
      <c r="I324" s="879"/>
      <c r="J324" s="880"/>
      <c r="K324" s="881"/>
      <c r="L324" s="882"/>
      <c r="M324" s="881"/>
      <c r="N324" s="883"/>
      <c r="O324" s="19"/>
      <c r="P324" s="245"/>
      <c r="Q324" s="245"/>
      <c r="R324" s="245"/>
      <c r="S324" s="245"/>
      <c r="T324" s="245"/>
      <c r="U324" s="245"/>
      <c r="V324" s="245"/>
      <c r="W324" s="365" t="b">
        <f>W323</f>
        <v>0</v>
      </c>
    </row>
    <row r="325" spans="1:23" ht="12.75" customHeight="1" thickBot="1" x14ac:dyDescent="0.3">
      <c r="C325" s="318"/>
      <c r="D325" s="322"/>
      <c r="E325" s="324" t="s">
        <v>318</v>
      </c>
      <c r="F325" s="912" t="str">
        <f>Translations!$B$421</f>
        <v>importeras (från restgaser)</v>
      </c>
      <c r="G325" s="913"/>
      <c r="H325" s="931"/>
      <c r="I325" s="903"/>
      <c r="J325" s="904"/>
      <c r="K325" s="898"/>
      <c r="L325" s="902"/>
      <c r="M325" s="898"/>
      <c r="N325" s="899"/>
      <c r="O325" s="19"/>
      <c r="P325" s="245"/>
      <c r="Q325" s="245"/>
      <c r="R325" s="245"/>
      <c r="S325" s="245"/>
      <c r="T325" s="245"/>
      <c r="U325" s="245"/>
      <c r="V325" s="358" t="b">
        <f>V323</f>
        <v>0</v>
      </c>
      <c r="W325" s="364" t="b">
        <f>OR(AND(M312&lt;&gt;"",M312=FALSE),AND(H325&lt;&gt;"",H325=FALSE))</f>
        <v>0</v>
      </c>
    </row>
    <row r="326" spans="1:23" ht="12.75" customHeight="1" thickBot="1" x14ac:dyDescent="0.3">
      <c r="C326" s="318"/>
      <c r="D326" s="322"/>
      <c r="E326" s="324" t="s">
        <v>319</v>
      </c>
      <c r="F326" s="921" t="str">
        <f>Translations!$B$417</f>
        <v>Mätbara nettoflöden</v>
      </c>
      <c r="G326" s="922"/>
      <c r="H326" s="931"/>
      <c r="I326" s="879"/>
      <c r="J326" s="880"/>
      <c r="K326" s="881"/>
      <c r="L326" s="882"/>
      <c r="M326" s="881"/>
      <c r="N326" s="883"/>
      <c r="O326" s="19"/>
      <c r="P326" s="245"/>
      <c r="Q326" s="245"/>
      <c r="R326" s="245"/>
      <c r="S326" s="245"/>
      <c r="T326" s="245"/>
      <c r="U326" s="245"/>
      <c r="V326" s="245"/>
      <c r="W326" s="268" t="b">
        <f>W325</f>
        <v>0</v>
      </c>
    </row>
    <row r="327" spans="1:23" ht="5.0999999999999996" customHeight="1" x14ac:dyDescent="0.25">
      <c r="C327" s="318"/>
      <c r="D327" s="322"/>
      <c r="E327" s="319"/>
      <c r="F327" s="319"/>
      <c r="G327" s="319"/>
      <c r="H327" s="319"/>
      <c r="I327" s="319"/>
      <c r="J327" s="319"/>
      <c r="K327" s="319"/>
      <c r="L327" s="319"/>
      <c r="M327" s="319"/>
      <c r="N327" s="320"/>
      <c r="O327" s="19"/>
      <c r="P327" s="245"/>
      <c r="Q327" s="245"/>
      <c r="R327" s="245"/>
      <c r="S327" s="245"/>
      <c r="T327" s="245"/>
      <c r="U327" s="245"/>
      <c r="V327" s="245"/>
      <c r="W327" s="360"/>
    </row>
    <row r="328" spans="1:23" ht="12.75" customHeight="1" x14ac:dyDescent="0.25">
      <c r="C328" s="318"/>
      <c r="D328" s="322"/>
      <c r="E328" s="324" t="s">
        <v>320</v>
      </c>
      <c r="F328" s="923" t="str">
        <f>Translations!$B$257</f>
        <v>Beskrivning av den metod som används</v>
      </c>
      <c r="G328" s="923"/>
      <c r="H328" s="923"/>
      <c r="I328" s="923"/>
      <c r="J328" s="923"/>
      <c r="K328" s="923"/>
      <c r="L328" s="923"/>
      <c r="M328" s="923"/>
      <c r="N328" s="924"/>
      <c r="O328" s="19"/>
      <c r="P328" s="245"/>
      <c r="Q328" s="245"/>
      <c r="R328" s="245"/>
      <c r="S328" s="245"/>
      <c r="T328" s="245"/>
      <c r="U328" s="245"/>
      <c r="V328" s="245"/>
      <c r="W328" s="360"/>
    </row>
    <row r="329" spans="1:23" ht="5.0999999999999996" customHeight="1" x14ac:dyDescent="0.25">
      <c r="C329" s="318"/>
      <c r="D329" s="319"/>
      <c r="E329" s="323"/>
      <c r="F329" s="213"/>
      <c r="G329" s="556"/>
      <c r="H329" s="556"/>
      <c r="I329" s="556"/>
      <c r="J329" s="556"/>
      <c r="K329" s="556"/>
      <c r="L329" s="556"/>
      <c r="M329" s="556"/>
      <c r="N329" s="557"/>
      <c r="O329" s="19"/>
      <c r="P329" s="245"/>
      <c r="Q329" s="245"/>
      <c r="R329" s="245"/>
      <c r="S329" s="245"/>
      <c r="T329" s="245"/>
      <c r="U329" s="245"/>
      <c r="V329" s="245"/>
      <c r="W329" s="360"/>
    </row>
    <row r="330" spans="1:23" ht="12.75" customHeight="1" x14ac:dyDescent="0.25">
      <c r="C330" s="318"/>
      <c r="D330" s="322"/>
      <c r="E330" s="324"/>
      <c r="F330" s="932" t="str">
        <f>IF(M211=EUConst_Relevant,HYPERLINK("#" &amp; Q330,EUConst_MsgDescription),"")</f>
        <v/>
      </c>
      <c r="G330" s="906"/>
      <c r="H330" s="906"/>
      <c r="I330" s="906"/>
      <c r="J330" s="906"/>
      <c r="K330" s="906"/>
      <c r="L330" s="906"/>
      <c r="M330" s="906"/>
      <c r="N330" s="907"/>
      <c r="O330" s="19"/>
      <c r="P330" s="22" t="s">
        <v>175</v>
      </c>
      <c r="Q330" s="371" t="str">
        <f>"#"&amp;ADDRESS(ROW($C$11),COLUMN($C$11))</f>
        <v>#$C$11</v>
      </c>
      <c r="R330" s="245"/>
      <c r="S330" s="245"/>
      <c r="T330" s="245"/>
      <c r="U330" s="245"/>
      <c r="V330" s="245"/>
      <c r="W330" s="360"/>
    </row>
    <row r="331" spans="1:23" ht="5.0999999999999996" customHeight="1" x14ac:dyDescent="0.25">
      <c r="C331" s="318"/>
      <c r="D331" s="322"/>
      <c r="E331" s="325"/>
      <c r="F331" s="933"/>
      <c r="G331" s="933"/>
      <c r="H331" s="933"/>
      <c r="I331" s="933"/>
      <c r="J331" s="933"/>
      <c r="K331" s="933"/>
      <c r="L331" s="933"/>
      <c r="M331" s="933"/>
      <c r="N331" s="934"/>
      <c r="O331" s="19"/>
      <c r="P331" s="245"/>
      <c r="Q331" s="245"/>
      <c r="R331" s="245"/>
      <c r="S331" s="245"/>
      <c r="T331" s="245"/>
      <c r="U331" s="245"/>
      <c r="V331" s="245"/>
      <c r="W331" s="360"/>
    </row>
    <row r="332" spans="1:23" s="249" customFormat="1" ht="50.1" customHeight="1" x14ac:dyDescent="0.25">
      <c r="A332" s="254"/>
      <c r="B332" s="12"/>
      <c r="C332" s="318"/>
      <c r="D332" s="325"/>
      <c r="E332" s="325"/>
      <c r="F332" s="891"/>
      <c r="G332" s="892"/>
      <c r="H332" s="892"/>
      <c r="I332" s="892"/>
      <c r="J332" s="892"/>
      <c r="K332" s="892"/>
      <c r="L332" s="892"/>
      <c r="M332" s="892"/>
      <c r="N332" s="893"/>
      <c r="O332" s="19"/>
      <c r="P332" s="254"/>
      <c r="Q332" s="254"/>
      <c r="R332" s="254"/>
      <c r="S332" s="245"/>
      <c r="T332" s="245"/>
      <c r="U332" s="254"/>
      <c r="V332" s="254"/>
      <c r="W332" s="366" t="b">
        <f>V317</f>
        <v>0</v>
      </c>
    </row>
    <row r="333" spans="1:23" ht="5.0999999999999996" customHeight="1" x14ac:dyDescent="0.25">
      <c r="C333" s="318"/>
      <c r="D333" s="322"/>
      <c r="E333" s="319"/>
      <c r="F333" s="319"/>
      <c r="G333" s="319"/>
      <c r="H333" s="319"/>
      <c r="I333" s="319"/>
      <c r="J333" s="319"/>
      <c r="K333" s="319"/>
      <c r="L333" s="319"/>
      <c r="M333" s="319"/>
      <c r="N333" s="320"/>
      <c r="O333" s="19"/>
      <c r="P333" s="245"/>
      <c r="Q333" s="245"/>
      <c r="R333" s="245"/>
      <c r="S333" s="245"/>
      <c r="T333" s="245"/>
      <c r="U333" s="245"/>
      <c r="V333" s="245"/>
      <c r="W333" s="360"/>
    </row>
    <row r="334" spans="1:23" ht="12.75" customHeight="1" x14ac:dyDescent="0.25">
      <c r="C334" s="318"/>
      <c r="D334" s="322"/>
      <c r="E334" s="324"/>
      <c r="F334" s="935" t="str">
        <f>Translations!$B$210</f>
        <v>Hänvisning till externa filer, i förekommande fall</v>
      </c>
      <c r="G334" s="935"/>
      <c r="H334" s="935"/>
      <c r="I334" s="935"/>
      <c r="J334" s="935"/>
      <c r="K334" s="845"/>
      <c r="L334" s="845"/>
      <c r="M334" s="845"/>
      <c r="N334" s="845"/>
      <c r="O334" s="19"/>
      <c r="P334" s="245"/>
      <c r="Q334" s="245"/>
      <c r="R334" s="245"/>
      <c r="S334" s="245"/>
      <c r="T334" s="245"/>
      <c r="U334" s="245"/>
      <c r="V334" s="245"/>
      <c r="W334" s="366" t="b">
        <f>W332</f>
        <v>0</v>
      </c>
    </row>
    <row r="335" spans="1:23" ht="5.0999999999999996" customHeight="1" thickBot="1" x14ac:dyDescent="0.3">
      <c r="C335" s="318"/>
      <c r="D335" s="322"/>
      <c r="E335" s="319"/>
      <c r="F335" s="319"/>
      <c r="G335" s="319"/>
      <c r="H335" s="319"/>
      <c r="I335" s="319"/>
      <c r="J335" s="319"/>
      <c r="K335" s="319"/>
      <c r="L335" s="319"/>
      <c r="M335" s="319"/>
      <c r="N335" s="320"/>
      <c r="O335" s="19"/>
      <c r="P335" s="245"/>
      <c r="Q335" s="245"/>
      <c r="R335" s="245"/>
      <c r="S335" s="245"/>
      <c r="T335" s="245"/>
      <c r="U335" s="245"/>
      <c r="V335" s="254"/>
      <c r="W335" s="360"/>
    </row>
    <row r="336" spans="1:23" ht="12.75" customHeight="1" thickBot="1" x14ac:dyDescent="0.3">
      <c r="C336" s="318"/>
      <c r="D336" s="322" t="s">
        <v>32</v>
      </c>
      <c r="E336" s="951" t="str">
        <f>Translations!$B$258</f>
        <v>Har den hierarkiska ordningen följts?</v>
      </c>
      <c r="F336" s="951"/>
      <c r="G336" s="951"/>
      <c r="H336" s="952"/>
      <c r="I336" s="260"/>
      <c r="J336" s="330" t="str">
        <f>Translations!$B$259</f>
        <v>Om inte, varför?</v>
      </c>
      <c r="K336" s="871"/>
      <c r="L336" s="872"/>
      <c r="M336" s="872"/>
      <c r="N336" s="886"/>
      <c r="O336" s="19"/>
      <c r="P336" s="245"/>
      <c r="Q336" s="245"/>
      <c r="R336" s="245"/>
      <c r="S336" s="245"/>
      <c r="T336" s="245"/>
      <c r="U336" s="245"/>
      <c r="V336" s="368" t="b">
        <f>W334</f>
        <v>0</v>
      </c>
      <c r="W336" s="361" t="b">
        <f>OR(W332,AND(I336&lt;&gt;"",I336=TRUE))</f>
        <v>0</v>
      </c>
    </row>
    <row r="337" spans="1:25" ht="5.0999999999999996" customHeight="1" x14ac:dyDescent="0.25">
      <c r="C337" s="318"/>
      <c r="D337" s="319"/>
      <c r="E337" s="552"/>
      <c r="F337" s="552"/>
      <c r="G337" s="552"/>
      <c r="H337" s="552"/>
      <c r="I337" s="552"/>
      <c r="J337" s="552"/>
      <c r="K337" s="552"/>
      <c r="L337" s="552"/>
      <c r="M337" s="552"/>
      <c r="N337" s="553"/>
      <c r="O337" s="19"/>
      <c r="P337" s="245"/>
      <c r="Q337" s="245"/>
      <c r="R337" s="245"/>
      <c r="S337" s="245"/>
      <c r="T337" s="245"/>
      <c r="U337" s="245"/>
      <c r="V337" s="254"/>
      <c r="W337" s="360"/>
    </row>
    <row r="338" spans="1:25" ht="12.75" customHeight="1" x14ac:dyDescent="0.25">
      <c r="C338" s="318"/>
      <c r="D338" s="331"/>
      <c r="E338" s="331"/>
      <c r="F338" s="923" t="str">
        <f>Translations!$B$264</f>
        <v>Ytterligare uppgifter om eventuella avvikelser från hierarkin</v>
      </c>
      <c r="G338" s="923"/>
      <c r="H338" s="923"/>
      <c r="I338" s="923"/>
      <c r="J338" s="923"/>
      <c r="K338" s="923"/>
      <c r="L338" s="923"/>
      <c r="M338" s="923"/>
      <c r="N338" s="924"/>
      <c r="O338" s="19"/>
      <c r="P338" s="245"/>
      <c r="Q338" s="245"/>
      <c r="R338" s="245"/>
      <c r="S338" s="245"/>
      <c r="T338" s="245"/>
      <c r="U338" s="245"/>
      <c r="V338" s="254"/>
      <c r="W338" s="360"/>
    </row>
    <row r="339" spans="1:25" ht="25.5" customHeight="1" x14ac:dyDescent="0.25">
      <c r="C339" s="318"/>
      <c r="D339" s="331"/>
      <c r="E339" s="331"/>
      <c r="F339" s="891"/>
      <c r="G339" s="892"/>
      <c r="H339" s="892"/>
      <c r="I339" s="892"/>
      <c r="J339" s="892"/>
      <c r="K339" s="892"/>
      <c r="L339" s="892"/>
      <c r="M339" s="892"/>
      <c r="N339" s="893"/>
      <c r="O339" s="19"/>
      <c r="P339" s="245"/>
      <c r="Q339" s="245"/>
      <c r="R339" s="245"/>
      <c r="S339" s="245"/>
      <c r="T339" s="245"/>
      <c r="U339" s="245"/>
      <c r="V339" s="254"/>
      <c r="W339" s="366" t="b">
        <f>W336</f>
        <v>0</v>
      </c>
    </row>
    <row r="340" spans="1:25" ht="5.0999999999999996" customHeight="1" x14ac:dyDescent="0.25">
      <c r="C340" s="318"/>
      <c r="D340" s="319"/>
      <c r="E340" s="552"/>
      <c r="F340" s="552"/>
      <c r="G340" s="552"/>
      <c r="H340" s="552"/>
      <c r="I340" s="552"/>
      <c r="J340" s="552"/>
      <c r="K340" s="552"/>
      <c r="L340" s="552"/>
      <c r="M340" s="552"/>
      <c r="N340" s="553"/>
      <c r="O340" s="19"/>
      <c r="P340" s="245"/>
      <c r="Q340" s="245"/>
      <c r="R340" s="245"/>
      <c r="S340" s="245"/>
      <c r="T340" s="245"/>
      <c r="U340" s="245"/>
      <c r="V340" s="254"/>
      <c r="W340" s="360"/>
    </row>
    <row r="341" spans="1:25" ht="12.75" customHeight="1" x14ac:dyDescent="0.25">
      <c r="C341" s="318"/>
      <c r="D341" s="322" t="s">
        <v>33</v>
      </c>
      <c r="E341" s="925" t="str">
        <f>Translations!$B$363</f>
        <v>Beskrivning av den metod som används för att fastställa relevanta tillskrivningsbara utsläppsfaktorer enligt avsnitt 10.1.2 och 10.1.3 i bilaga VII till FAR.</v>
      </c>
      <c r="F341" s="925"/>
      <c r="G341" s="925"/>
      <c r="H341" s="925"/>
      <c r="I341" s="925"/>
      <c r="J341" s="925"/>
      <c r="K341" s="925"/>
      <c r="L341" s="925"/>
      <c r="M341" s="925"/>
      <c r="N341" s="926"/>
      <c r="O341" s="19"/>
      <c r="P341" s="245"/>
      <c r="Q341" s="245"/>
      <c r="R341" s="245"/>
      <c r="S341" s="245"/>
      <c r="T341" s="245"/>
      <c r="U341" s="245"/>
      <c r="V341" s="254"/>
      <c r="W341" s="360"/>
    </row>
    <row r="342" spans="1:25" ht="5.0999999999999996" customHeight="1" x14ac:dyDescent="0.25">
      <c r="C342" s="318"/>
      <c r="D342" s="319"/>
      <c r="E342" s="323"/>
      <c r="F342" s="213"/>
      <c r="G342" s="556"/>
      <c r="H342" s="556"/>
      <c r="I342" s="556"/>
      <c r="J342" s="556"/>
      <c r="K342" s="556"/>
      <c r="L342" s="556"/>
      <c r="M342" s="556"/>
      <c r="N342" s="557"/>
      <c r="O342" s="19"/>
      <c r="P342" s="245"/>
      <c r="Q342" s="245"/>
      <c r="R342" s="245"/>
      <c r="S342" s="245"/>
      <c r="T342" s="245"/>
      <c r="U342" s="245"/>
      <c r="V342" s="245"/>
      <c r="W342" s="360"/>
    </row>
    <row r="343" spans="1:25" ht="12.75" customHeight="1" x14ac:dyDescent="0.25">
      <c r="C343" s="318"/>
      <c r="D343" s="322"/>
      <c r="E343" s="324"/>
      <c r="F343" s="932" t="str">
        <f>IF(M211=EUConst_Relevant,HYPERLINK("#" &amp; Q343,EUConst_MsgDescription),"")</f>
        <v/>
      </c>
      <c r="G343" s="906"/>
      <c r="H343" s="906"/>
      <c r="I343" s="906"/>
      <c r="J343" s="906"/>
      <c r="K343" s="906"/>
      <c r="L343" s="906"/>
      <c r="M343" s="906"/>
      <c r="N343" s="907"/>
      <c r="O343" s="19"/>
      <c r="P343" s="22" t="s">
        <v>175</v>
      </c>
      <c r="Q343" s="371" t="str">
        <f>"#"&amp;ADDRESS(ROW($C$11),COLUMN($C$11))</f>
        <v>#$C$11</v>
      </c>
      <c r="R343" s="245"/>
      <c r="S343" s="245"/>
      <c r="T343" s="245"/>
      <c r="U343" s="245"/>
      <c r="V343" s="245"/>
      <c r="W343" s="360"/>
    </row>
    <row r="344" spans="1:25" ht="5.0999999999999996" customHeight="1" x14ac:dyDescent="0.25">
      <c r="C344" s="318"/>
      <c r="D344" s="322"/>
      <c r="E344" s="325"/>
      <c r="F344" s="933"/>
      <c r="G344" s="933"/>
      <c r="H344" s="933"/>
      <c r="I344" s="933"/>
      <c r="J344" s="933"/>
      <c r="K344" s="933"/>
      <c r="L344" s="933"/>
      <c r="M344" s="933"/>
      <c r="N344" s="934"/>
      <c r="O344" s="19"/>
      <c r="P344" s="245"/>
      <c r="Q344" s="245"/>
      <c r="R344" s="245"/>
      <c r="S344" s="245"/>
      <c r="T344" s="245"/>
      <c r="U344" s="245"/>
      <c r="V344" s="245"/>
      <c r="W344" s="360"/>
    </row>
    <row r="345" spans="1:25" s="249" customFormat="1" ht="50.1" customHeight="1" x14ac:dyDescent="0.25">
      <c r="A345" s="254"/>
      <c r="B345" s="12"/>
      <c r="C345" s="318"/>
      <c r="D345" s="331"/>
      <c r="E345" s="332"/>
      <c r="F345" s="891"/>
      <c r="G345" s="892"/>
      <c r="H345" s="892"/>
      <c r="I345" s="892"/>
      <c r="J345" s="892"/>
      <c r="K345" s="892"/>
      <c r="L345" s="892"/>
      <c r="M345" s="892"/>
      <c r="N345" s="893"/>
      <c r="O345" s="19"/>
      <c r="P345" s="269"/>
      <c r="Q345" s="245"/>
      <c r="R345" s="254"/>
      <c r="S345" s="245"/>
      <c r="T345" s="245"/>
      <c r="U345" s="254"/>
      <c r="V345" s="254"/>
      <c r="W345" s="366" t="b">
        <f>W334</f>
        <v>0</v>
      </c>
    </row>
    <row r="346" spans="1:25" ht="5.0999999999999996" customHeight="1" x14ac:dyDescent="0.25">
      <c r="C346" s="318"/>
      <c r="D346" s="322"/>
      <c r="E346" s="319"/>
      <c r="F346" s="319"/>
      <c r="G346" s="319"/>
      <c r="H346" s="319"/>
      <c r="I346" s="319"/>
      <c r="J346" s="319"/>
      <c r="K346" s="319"/>
      <c r="L346" s="319"/>
      <c r="M346" s="319"/>
      <c r="N346" s="320"/>
      <c r="O346" s="19"/>
      <c r="P346" s="245"/>
      <c r="Q346" s="245"/>
      <c r="R346" s="245"/>
      <c r="S346" s="245"/>
      <c r="T346" s="245"/>
      <c r="U346" s="245"/>
      <c r="V346" s="245"/>
      <c r="W346" s="360"/>
    </row>
    <row r="347" spans="1:25" ht="12.75" customHeight="1" thickBot="1" x14ac:dyDescent="0.3">
      <c r="C347" s="318"/>
      <c r="D347" s="322"/>
      <c r="E347" s="324"/>
      <c r="F347" s="935" t="str">
        <f>Translations!$B$210</f>
        <v>Hänvisning till externa filer, i förekommande fall</v>
      </c>
      <c r="G347" s="935"/>
      <c r="H347" s="935"/>
      <c r="I347" s="935"/>
      <c r="J347" s="935"/>
      <c r="K347" s="845"/>
      <c r="L347" s="845"/>
      <c r="M347" s="845"/>
      <c r="N347" s="845"/>
      <c r="O347" s="19"/>
      <c r="P347" s="245"/>
      <c r="Q347" s="245"/>
      <c r="R347" s="245"/>
      <c r="S347" s="245"/>
      <c r="T347" s="245"/>
      <c r="U347" s="245"/>
      <c r="V347" s="245"/>
      <c r="W347" s="367" t="b">
        <f>W345</f>
        <v>0</v>
      </c>
    </row>
    <row r="348" spans="1:25" s="20" customFormat="1" ht="13.2" x14ac:dyDescent="0.25">
      <c r="A348" s="18"/>
      <c r="B348" s="36"/>
      <c r="C348" s="337"/>
      <c r="D348" s="338"/>
      <c r="E348" s="338"/>
      <c r="F348" s="338"/>
      <c r="G348" s="338"/>
      <c r="H348" s="338"/>
      <c r="I348" s="338"/>
      <c r="J348" s="338"/>
      <c r="K348" s="338"/>
      <c r="L348" s="338"/>
      <c r="M348" s="338"/>
      <c r="N348" s="339"/>
      <c r="O348" s="19"/>
      <c r="P348" s="245"/>
      <c r="Q348" s="245"/>
      <c r="R348" s="245"/>
      <c r="S348" s="23"/>
      <c r="T348" s="22"/>
      <c r="U348" s="22"/>
      <c r="V348" s="22"/>
      <c r="W348" s="238"/>
    </row>
    <row r="349" spans="1:25" s="20" customFormat="1" ht="14.4" thickBot="1" x14ac:dyDescent="0.3">
      <c r="A349" s="18"/>
      <c r="B349" s="36"/>
      <c r="C349" s="36"/>
      <c r="D349" s="36"/>
      <c r="E349" s="36"/>
      <c r="F349" s="36"/>
      <c r="G349" s="36"/>
      <c r="H349" s="36"/>
      <c r="I349" s="36"/>
      <c r="J349" s="36"/>
      <c r="K349" s="36"/>
      <c r="L349" s="36"/>
      <c r="M349" s="36"/>
      <c r="N349" s="36"/>
      <c r="O349" s="19"/>
      <c r="P349" s="245"/>
      <c r="Q349" s="245"/>
      <c r="R349" s="23"/>
      <c r="S349" s="23"/>
      <c r="T349" s="22"/>
      <c r="U349" s="22"/>
      <c r="V349" s="22"/>
      <c r="W349" s="238"/>
      <c r="X349" s="244"/>
      <c r="Y349" s="244"/>
    </row>
    <row r="350" spans="1:25" s="20" customFormat="1" ht="12.75" customHeight="1" thickBot="1" x14ac:dyDescent="0.35">
      <c r="A350" s="18"/>
      <c r="B350" s="36"/>
      <c r="C350" s="281"/>
      <c r="D350" s="281"/>
      <c r="E350" s="281"/>
      <c r="F350" s="281"/>
      <c r="G350" s="281"/>
      <c r="H350" s="281"/>
      <c r="I350" s="281"/>
      <c r="J350" s="281"/>
      <c r="K350" s="281"/>
      <c r="L350" s="281"/>
      <c r="M350" s="281"/>
      <c r="N350" s="281"/>
      <c r="O350" s="19"/>
      <c r="P350" s="22"/>
      <c r="Q350" s="22"/>
      <c r="R350" s="23"/>
      <c r="S350" s="23"/>
      <c r="T350" s="22"/>
      <c r="U350" s="22"/>
      <c r="V350" s="22"/>
      <c r="W350" s="238"/>
      <c r="X350" s="244"/>
      <c r="Y350" s="244"/>
    </row>
    <row r="351" spans="1:25" s="20" customFormat="1" ht="15" customHeight="1" thickBot="1" x14ac:dyDescent="0.3">
      <c r="A351" s="245"/>
      <c r="B351" s="163"/>
      <c r="C351" s="374">
        <f>C211+1</f>
        <v>3</v>
      </c>
      <c r="D351" s="1020" t="str">
        <f>Translations!$B$386</f>
        <v>”Fall-back”-delanläggning:</v>
      </c>
      <c r="E351" s="1021"/>
      <c r="F351" s="1021"/>
      <c r="G351" s="1021"/>
      <c r="H351" s="1022"/>
      <c r="I351" s="1023" t="str">
        <f>INDEX(EUconst_FallBackListNames,$C351)</f>
        <v>Delanläggning med värmeriktmärke (KL | CBAM)</v>
      </c>
      <c r="J351" s="1024"/>
      <c r="K351" s="1024"/>
      <c r="L351" s="1025"/>
      <c r="M351" s="1026" t="str">
        <f>IF(ISBLANK(INDEX(CNTR_FallBackSubInstRelevant,C351)),"",IF(INDEX(CNTR_FallBackSubInstRelevant,C351),EUConst_Relevant,EUConst_NotRelevant))</f>
        <v/>
      </c>
      <c r="N351" s="1027"/>
      <c r="O351" s="19"/>
      <c r="P351" s="373">
        <f>C351</f>
        <v>3</v>
      </c>
      <c r="Q351" s="245"/>
      <c r="R351" s="245"/>
      <c r="S351" s="245"/>
      <c r="T351" s="245"/>
      <c r="U351" s="23"/>
      <c r="V351" s="311" t="s">
        <v>326</v>
      </c>
      <c r="W351" s="356" t="b">
        <f>AND(CNTR_ExistSubInstEntries,M351=EUConst_NotRelevant)</f>
        <v>0</v>
      </c>
    </row>
    <row r="352" spans="1:25" s="20" customFormat="1" ht="12.75" customHeight="1" thickBot="1" x14ac:dyDescent="0.3">
      <c r="A352" s="245"/>
      <c r="B352" s="36"/>
      <c r="C352" s="278"/>
      <c r="D352" s="279"/>
      <c r="E352" s="279"/>
      <c r="F352" s="279"/>
      <c r="G352" s="279"/>
      <c r="H352" s="280"/>
      <c r="I352" s="1028" t="str">
        <f>IF(M351=EUConst_NotRelevant,HYPERLINK(Q352,EUconst_MsgGoToNextSubInst),IF(M351=EUConst_Relevant,HYPERLINK("",EUconst_MsgEnterThisSection),""))</f>
        <v/>
      </c>
      <c r="J352" s="1029"/>
      <c r="K352" s="1029"/>
      <c r="L352" s="1029"/>
      <c r="M352" s="1030"/>
      <c r="N352" s="1031"/>
      <c r="O352" s="19"/>
      <c r="P352" s="22" t="s">
        <v>175</v>
      </c>
      <c r="Q352" s="371" t="str">
        <f>"#JUMP_G"&amp;P351+1</f>
        <v>#JUMP_G4</v>
      </c>
      <c r="R352" s="22"/>
      <c r="S352" s="22"/>
      <c r="T352" s="22"/>
      <c r="U352" s="23"/>
      <c r="V352" s="23"/>
      <c r="W352" s="238"/>
      <c r="X352" s="244"/>
      <c r="Y352" s="244"/>
    </row>
    <row r="353" spans="2:23" ht="5.0999999999999996" customHeight="1" x14ac:dyDescent="0.25">
      <c r="C353" s="282"/>
      <c r="D353" s="283"/>
      <c r="E353" s="283"/>
      <c r="F353" s="283"/>
      <c r="G353" s="283"/>
      <c r="H353" s="283"/>
      <c r="I353" s="283"/>
      <c r="J353" s="283"/>
      <c r="K353" s="283"/>
      <c r="L353" s="283"/>
      <c r="M353" s="283"/>
      <c r="N353" s="284"/>
      <c r="O353" s="19"/>
      <c r="U353" s="23"/>
      <c r="V353" s="23"/>
      <c r="W353" s="238"/>
    </row>
    <row r="354" spans="2:23" ht="12.75" customHeight="1" x14ac:dyDescent="0.25">
      <c r="C354" s="224"/>
      <c r="D354" s="16" t="s">
        <v>25</v>
      </c>
      <c r="E354" s="744" t="str">
        <f>Translations!$B$297</f>
        <v>Delanläggningens systemgränser</v>
      </c>
      <c r="F354" s="744"/>
      <c r="G354" s="744"/>
      <c r="H354" s="744"/>
      <c r="I354" s="744"/>
      <c r="J354" s="744"/>
      <c r="K354" s="744"/>
      <c r="L354" s="744"/>
      <c r="M354" s="744"/>
      <c r="N354" s="961"/>
      <c r="O354" s="19"/>
      <c r="P354" s="245"/>
      <c r="Q354" s="245"/>
      <c r="R354" s="245"/>
      <c r="S354" s="245"/>
      <c r="T354" s="245"/>
      <c r="U354" s="23"/>
      <c r="V354" s="23"/>
      <c r="W354" s="238"/>
    </row>
    <row r="355" spans="2:23" ht="5.0999999999999996" customHeight="1" x14ac:dyDescent="0.25">
      <c r="B355" s="244"/>
      <c r="C355" s="224"/>
      <c r="N355" s="225"/>
      <c r="O355" s="19"/>
      <c r="P355" s="245"/>
      <c r="Q355" s="245"/>
      <c r="R355" s="245"/>
      <c r="S355" s="245"/>
      <c r="T355" s="245"/>
      <c r="U355" s="23"/>
      <c r="V355" s="23"/>
      <c r="W355" s="238"/>
    </row>
    <row r="356" spans="2:23" ht="12.75" customHeight="1" x14ac:dyDescent="0.25">
      <c r="B356" s="244"/>
      <c r="C356" s="224"/>
      <c r="D356" s="25" t="s">
        <v>31</v>
      </c>
      <c r="E356" s="862" t="str">
        <f>Translations!$B$249</f>
        <v>Information om tillämpad metod</v>
      </c>
      <c r="F356" s="862"/>
      <c r="G356" s="862"/>
      <c r="H356" s="862"/>
      <c r="I356" s="862"/>
      <c r="J356" s="862"/>
      <c r="K356" s="862"/>
      <c r="L356" s="862"/>
      <c r="M356" s="862"/>
      <c r="N356" s="968"/>
      <c r="O356" s="19"/>
      <c r="P356" s="245"/>
      <c r="Q356" s="245"/>
      <c r="R356" s="245"/>
      <c r="S356" s="245"/>
      <c r="T356" s="245"/>
      <c r="U356" s="23"/>
      <c r="V356" s="23"/>
      <c r="W356" s="238"/>
    </row>
    <row r="357" spans="2:23" ht="5.0999999999999996" customHeight="1" x14ac:dyDescent="0.25">
      <c r="B357" s="244"/>
      <c r="C357" s="224"/>
      <c r="D357" s="25"/>
      <c r="E357" s="783"/>
      <c r="F357" s="783"/>
      <c r="G357" s="783"/>
      <c r="H357" s="783"/>
      <c r="I357" s="783"/>
      <c r="J357" s="783"/>
      <c r="K357" s="783"/>
      <c r="L357" s="783"/>
      <c r="M357" s="783"/>
      <c r="N357" s="989"/>
      <c r="O357" s="19"/>
      <c r="P357" s="245"/>
      <c r="Q357" s="245"/>
      <c r="R357" s="245"/>
      <c r="S357" s="245"/>
      <c r="T357" s="245"/>
      <c r="U357" s="245"/>
      <c r="V357" s="245"/>
      <c r="W357" s="262"/>
    </row>
    <row r="358" spans="2:23" ht="50.1" customHeight="1" x14ac:dyDescent="0.25">
      <c r="B358" s="244"/>
      <c r="C358" s="224"/>
      <c r="D358" s="25"/>
      <c r="E358" s="972"/>
      <c r="F358" s="973"/>
      <c r="G358" s="973"/>
      <c r="H358" s="973"/>
      <c r="I358" s="973"/>
      <c r="J358" s="973"/>
      <c r="K358" s="973"/>
      <c r="L358" s="973"/>
      <c r="M358" s="973"/>
      <c r="N358" s="974"/>
      <c r="O358" s="19"/>
      <c r="P358" s="245"/>
      <c r="Q358" s="245"/>
      <c r="R358" s="245"/>
      <c r="S358" s="245"/>
      <c r="T358" s="245"/>
      <c r="U358" s="245"/>
      <c r="V358" s="245"/>
      <c r="W358" s="262"/>
    </row>
    <row r="359" spans="2:23" ht="5.0999999999999996" customHeight="1" x14ac:dyDescent="0.25">
      <c r="B359" s="244"/>
      <c r="C359" s="224"/>
      <c r="D359" s="25"/>
      <c r="N359" s="225"/>
      <c r="O359" s="19"/>
      <c r="P359" s="245"/>
      <c r="Q359" s="245"/>
      <c r="R359" s="245"/>
      <c r="S359" s="245"/>
      <c r="T359" s="245"/>
      <c r="U359" s="245"/>
      <c r="V359" s="245"/>
      <c r="W359" s="262"/>
    </row>
    <row r="360" spans="2:23" ht="12.75" customHeight="1" x14ac:dyDescent="0.25">
      <c r="B360" s="244"/>
      <c r="C360" s="224"/>
      <c r="D360" s="25" t="s">
        <v>32</v>
      </c>
      <c r="E360" s="975" t="str">
        <f>Translations!$B$210</f>
        <v>Hänvisning till externa filer, i förekommande fall</v>
      </c>
      <c r="F360" s="975"/>
      <c r="G360" s="975"/>
      <c r="H360" s="975"/>
      <c r="I360" s="975"/>
      <c r="J360" s="976"/>
      <c r="K360" s="845"/>
      <c r="L360" s="845"/>
      <c r="M360" s="845"/>
      <c r="N360" s="845"/>
      <c r="O360" s="19"/>
      <c r="P360" s="245"/>
      <c r="Q360" s="245"/>
      <c r="R360" s="245"/>
      <c r="S360" s="245"/>
      <c r="T360" s="245"/>
      <c r="U360" s="245"/>
      <c r="V360" s="245"/>
      <c r="W360" s="262"/>
    </row>
    <row r="361" spans="2:23" ht="5.0999999999999996" customHeight="1" x14ac:dyDescent="0.25">
      <c r="B361" s="244"/>
      <c r="C361" s="224"/>
      <c r="D361" s="25"/>
      <c r="N361" s="225"/>
      <c r="O361" s="19"/>
      <c r="P361" s="245"/>
      <c r="Q361" s="245"/>
      <c r="R361" s="245"/>
      <c r="S361" s="245"/>
      <c r="T361" s="245"/>
      <c r="U361" s="245"/>
      <c r="V361" s="245"/>
      <c r="W361" s="262"/>
    </row>
    <row r="362" spans="2:23" ht="12.75" customHeight="1" x14ac:dyDescent="0.25">
      <c r="B362" s="244"/>
      <c r="C362" s="224"/>
      <c r="D362" s="25" t="s">
        <v>33</v>
      </c>
      <c r="E362" s="975" t="str">
        <f>Translations!$B$305</f>
        <v>Hänvisning till ett separat utförligt flödesschema, i förekommande fall</v>
      </c>
      <c r="F362" s="975"/>
      <c r="G362" s="975"/>
      <c r="H362" s="975"/>
      <c r="I362" s="975"/>
      <c r="J362" s="976"/>
      <c r="K362" s="845"/>
      <c r="L362" s="845"/>
      <c r="M362" s="845"/>
      <c r="N362" s="845"/>
      <c r="O362" s="19"/>
      <c r="P362" s="245"/>
      <c r="Q362" s="245"/>
      <c r="R362" s="245"/>
      <c r="S362" s="245"/>
      <c r="T362" s="245"/>
      <c r="U362" s="245"/>
      <c r="V362" s="245"/>
      <c r="W362" s="262"/>
    </row>
    <row r="363" spans="2:23" ht="5.0999999999999996" customHeight="1" x14ac:dyDescent="0.25">
      <c r="B363" s="244"/>
      <c r="C363" s="224"/>
      <c r="D363" s="25"/>
      <c r="N363" s="225"/>
      <c r="O363" s="19"/>
      <c r="P363" s="245"/>
      <c r="Q363" s="245"/>
      <c r="R363" s="245"/>
      <c r="S363" s="245"/>
      <c r="T363" s="245"/>
      <c r="U363" s="245"/>
      <c r="V363" s="245"/>
      <c r="W363" s="262"/>
    </row>
    <row r="364" spans="2:23" ht="5.0999999999999996" customHeight="1" x14ac:dyDescent="0.25">
      <c r="B364" s="244"/>
      <c r="C364" s="232"/>
      <c r="D364" s="235"/>
      <c r="E364" s="233"/>
      <c r="F364" s="233"/>
      <c r="G364" s="233"/>
      <c r="H364" s="233"/>
      <c r="I364" s="233"/>
      <c r="J364" s="233"/>
      <c r="K364" s="233"/>
      <c r="L364" s="233"/>
      <c r="M364" s="233"/>
      <c r="N364" s="234"/>
      <c r="O364" s="19"/>
      <c r="P364" s="245"/>
      <c r="Q364" s="245"/>
      <c r="R364" s="245"/>
      <c r="S364" s="245"/>
      <c r="T364" s="245"/>
      <c r="U364" s="245"/>
      <c r="V364" s="245"/>
      <c r="W364" s="262"/>
    </row>
    <row r="365" spans="2:23" ht="12.75" customHeight="1" x14ac:dyDescent="0.25">
      <c r="B365" s="244"/>
      <c r="C365" s="224"/>
      <c r="D365" s="16" t="s">
        <v>26</v>
      </c>
      <c r="E365" s="744" t="str">
        <f>Translations!$B$388</f>
        <v>Metod för att fastställa den årliga verksamhetsnivån</v>
      </c>
      <c r="F365" s="744"/>
      <c r="G365" s="744"/>
      <c r="H365" s="744"/>
      <c r="I365" s="744"/>
      <c r="J365" s="744"/>
      <c r="K365" s="744"/>
      <c r="L365" s="744"/>
      <c r="M365" s="744"/>
      <c r="N365" s="961"/>
      <c r="O365" s="19"/>
      <c r="P365" s="245"/>
      <c r="Q365" s="245"/>
      <c r="R365" s="245"/>
      <c r="S365" s="254"/>
      <c r="T365" s="254"/>
      <c r="U365" s="245"/>
      <c r="V365" s="245"/>
      <c r="W365" s="262"/>
    </row>
    <row r="366" spans="2:23" ht="5.0999999999999996" customHeight="1" x14ac:dyDescent="0.25">
      <c r="B366" s="244"/>
      <c r="C366" s="224"/>
      <c r="D366" s="25"/>
      <c r="E366" s="25"/>
      <c r="F366" s="25"/>
      <c r="G366" s="25"/>
      <c r="H366" s="25"/>
      <c r="I366" s="25"/>
      <c r="J366" s="25"/>
      <c r="K366" s="25"/>
      <c r="L366" s="25"/>
      <c r="M366" s="25"/>
      <c r="N366" s="530"/>
      <c r="O366" s="19"/>
      <c r="P366" s="22"/>
      <c r="Q366" s="245"/>
      <c r="R366" s="245"/>
      <c r="S366" s="245"/>
      <c r="T366" s="245"/>
      <c r="U366" s="245"/>
      <c r="V366" s="245"/>
      <c r="W366" s="262"/>
    </row>
    <row r="367" spans="2:23" ht="12.75" customHeight="1" x14ac:dyDescent="0.25">
      <c r="B367" s="244"/>
      <c r="C367" s="224"/>
      <c r="D367" s="25" t="s">
        <v>32</v>
      </c>
      <c r="E367" s="862" t="str">
        <f>Translations!$B$249</f>
        <v>Information om tillämpad metod</v>
      </c>
      <c r="F367" s="862"/>
      <c r="G367" s="862"/>
      <c r="H367" s="862"/>
      <c r="I367" s="862"/>
      <c r="J367" s="862"/>
      <c r="K367" s="862"/>
      <c r="L367" s="862"/>
      <c r="M367" s="862"/>
      <c r="N367" s="968"/>
      <c r="O367" s="19"/>
      <c r="P367" s="245"/>
      <c r="Q367" s="245"/>
      <c r="R367" s="245"/>
      <c r="S367" s="245"/>
      <c r="T367" s="245"/>
      <c r="U367" s="245"/>
      <c r="V367" s="245"/>
      <c r="W367" s="262"/>
    </row>
    <row r="368" spans="2:23" ht="25.5" customHeight="1" x14ac:dyDescent="0.25">
      <c r="B368" s="244"/>
      <c r="C368" s="224"/>
      <c r="I368" s="863" t="str">
        <f>Translations!$B$254</f>
        <v>Datakälla</v>
      </c>
      <c r="J368" s="863"/>
      <c r="K368" s="863" t="str">
        <f>Translations!$B$255</f>
        <v>Andra datakällor 
(i förekommande fall)</v>
      </c>
      <c r="L368" s="863"/>
      <c r="M368" s="863" t="str">
        <f>Translations!$B$255</f>
        <v>Andra datakällor 
(i förekommande fall)</v>
      </c>
      <c r="N368" s="863"/>
      <c r="O368" s="19"/>
      <c r="P368" s="245"/>
      <c r="Q368" s="245"/>
      <c r="R368" s="245"/>
      <c r="S368" s="245"/>
      <c r="T368" s="245"/>
      <c r="U368" s="245"/>
      <c r="V368" s="245"/>
      <c r="W368" s="262"/>
    </row>
    <row r="369" spans="1:23" ht="12.75" customHeight="1" x14ac:dyDescent="0.25">
      <c r="B369" s="244"/>
      <c r="C369" s="224"/>
      <c r="D369" s="25"/>
      <c r="E369" s="118" t="s">
        <v>310</v>
      </c>
      <c r="F369" s="869" t="str">
        <f>Translations!$B$273</f>
        <v>Beräkning av mätbara värmeflöden</v>
      </c>
      <c r="G369" s="869"/>
      <c r="H369" s="870"/>
      <c r="I369" s="871"/>
      <c r="J369" s="872"/>
      <c r="K369" s="873"/>
      <c r="L369" s="874"/>
      <c r="M369" s="873"/>
      <c r="N369" s="890"/>
      <c r="O369" s="19"/>
      <c r="P369" s="245"/>
      <c r="Q369" s="245"/>
      <c r="R369" s="245"/>
      <c r="S369" s="245"/>
      <c r="T369" s="245"/>
      <c r="U369" s="245"/>
      <c r="V369" s="245"/>
      <c r="W369" s="262"/>
    </row>
    <row r="370" spans="1:23" ht="12.75" customHeight="1" x14ac:dyDescent="0.25">
      <c r="B370" s="244"/>
      <c r="C370" s="224"/>
      <c r="D370" s="25"/>
      <c r="E370" s="118" t="s">
        <v>311</v>
      </c>
      <c r="F370" s="869" t="str">
        <f>Translations!$B$274</f>
        <v>Mätbara nettovärmeflöden</v>
      </c>
      <c r="G370" s="869"/>
      <c r="H370" s="870"/>
      <c r="I370" s="871"/>
      <c r="J370" s="872"/>
      <c r="K370" s="873"/>
      <c r="L370" s="874"/>
      <c r="M370" s="873"/>
      <c r="N370" s="890"/>
      <c r="O370" s="19"/>
      <c r="P370" s="245"/>
      <c r="Q370" s="245"/>
      <c r="R370" s="245"/>
      <c r="S370" s="245"/>
      <c r="T370" s="245"/>
      <c r="U370" s="245"/>
      <c r="V370" s="245"/>
      <c r="W370" s="262"/>
    </row>
    <row r="371" spans="1:23" ht="5.0999999999999996" customHeight="1" x14ac:dyDescent="0.25">
      <c r="B371" s="244"/>
      <c r="C371" s="224"/>
      <c r="D371" s="25"/>
      <c r="N371" s="225"/>
      <c r="O371" s="19"/>
      <c r="P371" s="245"/>
      <c r="Q371" s="245"/>
      <c r="R371" s="245"/>
      <c r="S371" s="245"/>
      <c r="T371" s="245"/>
      <c r="U371" s="245"/>
      <c r="V371" s="245"/>
      <c r="W371" s="262"/>
    </row>
    <row r="372" spans="1:23" ht="12.75" customHeight="1" x14ac:dyDescent="0.25">
      <c r="B372" s="244"/>
      <c r="C372" s="224"/>
      <c r="D372" s="25"/>
      <c r="E372" s="118" t="s">
        <v>312</v>
      </c>
      <c r="F372" s="657" t="str">
        <f>Translations!$B$257</f>
        <v>Beskrivning av den metod som används</v>
      </c>
      <c r="G372" s="657"/>
      <c r="H372" s="657"/>
      <c r="I372" s="657"/>
      <c r="J372" s="657"/>
      <c r="K372" s="657"/>
      <c r="L372" s="657"/>
      <c r="M372" s="657"/>
      <c r="N372" s="940"/>
      <c r="O372" s="19"/>
      <c r="P372" s="245"/>
      <c r="Q372" s="245"/>
      <c r="R372" s="245"/>
      <c r="S372" s="245"/>
      <c r="T372" s="245"/>
      <c r="U372" s="245"/>
      <c r="V372" s="245"/>
      <c r="W372" s="262"/>
    </row>
    <row r="373" spans="1:23" ht="5.0999999999999996" customHeight="1" x14ac:dyDescent="0.25">
      <c r="B373" s="244"/>
      <c r="C373" s="224"/>
      <c r="E373" s="37"/>
      <c r="F373" s="531"/>
      <c r="G373" s="533"/>
      <c r="H373" s="533"/>
      <c r="I373" s="533"/>
      <c r="J373" s="533"/>
      <c r="K373" s="533"/>
      <c r="L373" s="533"/>
      <c r="M373" s="533"/>
      <c r="N373" s="549"/>
      <c r="O373" s="19"/>
      <c r="P373" s="245"/>
      <c r="Q373" s="245"/>
      <c r="R373" s="245"/>
      <c r="S373" s="245"/>
      <c r="T373" s="245"/>
      <c r="U373" s="245"/>
      <c r="V373" s="245"/>
      <c r="W373" s="262"/>
    </row>
    <row r="374" spans="1:23" ht="12.75" customHeight="1" x14ac:dyDescent="0.25">
      <c r="C374" s="224"/>
      <c r="D374" s="25"/>
      <c r="E374" s="118"/>
      <c r="F374" s="932" t="str">
        <f>IF(M351=EUConst_Relevant,HYPERLINK("#" &amp; Q374,EUConst_MsgDescription),"")</f>
        <v/>
      </c>
      <c r="G374" s="906"/>
      <c r="H374" s="906"/>
      <c r="I374" s="906"/>
      <c r="J374" s="906"/>
      <c r="K374" s="906"/>
      <c r="L374" s="906"/>
      <c r="M374" s="906"/>
      <c r="N374" s="907"/>
      <c r="O374" s="19"/>
      <c r="P374" s="22" t="s">
        <v>175</v>
      </c>
      <c r="Q374" s="371" t="str">
        <f>"#"&amp;ADDRESS(ROW($C$11),COLUMN($C$11))</f>
        <v>#$C$11</v>
      </c>
      <c r="R374" s="245"/>
      <c r="S374" s="245"/>
      <c r="T374" s="245"/>
      <c r="U374" s="245"/>
      <c r="V374" s="245"/>
      <c r="W374" s="262"/>
    </row>
    <row r="375" spans="1:23" ht="5.0999999999999996" customHeight="1" x14ac:dyDescent="0.25">
      <c r="C375" s="224"/>
      <c r="D375" s="25"/>
      <c r="E375" s="24"/>
      <c r="F375" s="941"/>
      <c r="G375" s="941"/>
      <c r="H375" s="941"/>
      <c r="I375" s="941"/>
      <c r="J375" s="941"/>
      <c r="K375" s="941"/>
      <c r="L375" s="941"/>
      <c r="M375" s="941"/>
      <c r="N375" s="942"/>
      <c r="O375" s="19"/>
      <c r="P375" s="245"/>
      <c r="Q375" s="245"/>
      <c r="R375" s="245"/>
      <c r="S375" s="245"/>
      <c r="T375" s="245"/>
      <c r="U375" s="245"/>
      <c r="V375" s="245"/>
      <c r="W375" s="262"/>
    </row>
    <row r="376" spans="1:23" s="249" customFormat="1" ht="50.1" customHeight="1" x14ac:dyDescent="0.25">
      <c r="A376" s="245"/>
      <c r="B376" s="12"/>
      <c r="C376" s="224"/>
      <c r="D376" s="24"/>
      <c r="E376" s="24"/>
      <c r="F376" s="891"/>
      <c r="G376" s="892"/>
      <c r="H376" s="892"/>
      <c r="I376" s="892"/>
      <c r="J376" s="892"/>
      <c r="K376" s="892"/>
      <c r="L376" s="892"/>
      <c r="M376" s="892"/>
      <c r="N376" s="893"/>
      <c r="O376" s="19"/>
      <c r="P376" s="254"/>
      <c r="Q376" s="254"/>
      <c r="R376" s="254"/>
      <c r="S376" s="245"/>
      <c r="T376" s="245"/>
      <c r="U376" s="245"/>
      <c r="V376" s="245"/>
      <c r="W376" s="262"/>
    </row>
    <row r="377" spans="1:23" ht="5.0999999999999996" customHeight="1" x14ac:dyDescent="0.25">
      <c r="C377" s="224"/>
      <c r="D377" s="25"/>
      <c r="N377" s="225"/>
      <c r="O377" s="19"/>
      <c r="P377" s="245"/>
      <c r="Q377" s="245"/>
      <c r="R377" s="245"/>
      <c r="S377" s="245"/>
      <c r="T377" s="245"/>
      <c r="U377" s="245"/>
      <c r="V377" s="245"/>
      <c r="W377" s="262"/>
    </row>
    <row r="378" spans="1:23" ht="12.75" customHeight="1" x14ac:dyDescent="0.25">
      <c r="C378" s="224"/>
      <c r="D378" s="25"/>
      <c r="E378" s="118" t="s">
        <v>313</v>
      </c>
      <c r="F378" s="894" t="str">
        <f>Translations!$B$210</f>
        <v>Hänvisning till externa filer, i förekommande fall</v>
      </c>
      <c r="G378" s="894"/>
      <c r="H378" s="894"/>
      <c r="I378" s="894"/>
      <c r="J378" s="894"/>
      <c r="K378" s="845"/>
      <c r="L378" s="845"/>
      <c r="M378" s="845"/>
      <c r="N378" s="845"/>
      <c r="O378" s="19"/>
      <c r="P378" s="245"/>
      <c r="Q378" s="245"/>
      <c r="R378" s="245"/>
      <c r="S378" s="245"/>
      <c r="T378" s="245"/>
      <c r="U378" s="245"/>
      <c r="V378" s="245"/>
      <c r="W378" s="262" t="s">
        <v>168</v>
      </c>
    </row>
    <row r="379" spans="1:23" ht="5.0999999999999996" customHeight="1" thickBot="1" x14ac:dyDescent="0.3">
      <c r="C379" s="224"/>
      <c r="D379" s="25"/>
      <c r="N379" s="225"/>
      <c r="O379" s="19"/>
      <c r="P379" s="245"/>
      <c r="Q379" s="245"/>
      <c r="R379" s="245"/>
      <c r="S379" s="245"/>
      <c r="T379" s="245"/>
      <c r="U379" s="245"/>
      <c r="V379" s="245"/>
      <c r="W379" s="245"/>
    </row>
    <row r="380" spans="1:23" ht="12.75" customHeight="1" x14ac:dyDescent="0.25">
      <c r="C380" s="224"/>
      <c r="D380" s="25" t="s">
        <v>32</v>
      </c>
      <c r="E380" s="884" t="str">
        <f>Translations!$B$258</f>
        <v>Har den hierarkiska ordningen följts?</v>
      </c>
      <c r="F380" s="884"/>
      <c r="G380" s="884"/>
      <c r="H380" s="885"/>
      <c r="I380" s="260"/>
      <c r="J380" s="256" t="str">
        <f>Translations!$B$259</f>
        <v>Om inte, varför?</v>
      </c>
      <c r="K380" s="871"/>
      <c r="L380" s="872"/>
      <c r="M380" s="872"/>
      <c r="N380" s="886"/>
      <c r="O380" s="19"/>
      <c r="P380" s="245"/>
      <c r="Q380" s="245"/>
      <c r="R380" s="245"/>
      <c r="S380" s="245"/>
      <c r="T380" s="245"/>
      <c r="U380" s="245"/>
      <c r="V380" s="245"/>
      <c r="W380" s="364" t="b">
        <f>AND(I380&lt;&gt;"",I380=TRUE)</f>
        <v>0</v>
      </c>
    </row>
    <row r="381" spans="1:23" ht="5.0999999999999996" customHeight="1" x14ac:dyDescent="0.25">
      <c r="C381" s="224"/>
      <c r="E381" s="431"/>
      <c r="F381" s="431"/>
      <c r="G381" s="431"/>
      <c r="H381" s="431"/>
      <c r="I381" s="431"/>
      <c r="J381" s="431"/>
      <c r="K381" s="431"/>
      <c r="L381" s="431"/>
      <c r="M381" s="431"/>
      <c r="N381" s="555"/>
      <c r="O381" s="19"/>
      <c r="P381" s="245"/>
      <c r="Q381" s="245"/>
      <c r="R381" s="245"/>
      <c r="S381" s="245"/>
      <c r="T381" s="245"/>
      <c r="U381" s="245"/>
      <c r="V381" s="245"/>
      <c r="W381" s="360"/>
    </row>
    <row r="382" spans="1:23" ht="12.75" customHeight="1" x14ac:dyDescent="0.25">
      <c r="C382" s="224"/>
      <c r="D382" s="12"/>
      <c r="E382" s="12"/>
      <c r="F382" s="657" t="str">
        <f>Translations!$B$264</f>
        <v>Ytterligare uppgifter om eventuella avvikelser från hierarkin</v>
      </c>
      <c r="G382" s="657"/>
      <c r="H382" s="657"/>
      <c r="I382" s="657"/>
      <c r="J382" s="657"/>
      <c r="K382" s="657"/>
      <c r="L382" s="657"/>
      <c r="M382" s="657"/>
      <c r="N382" s="940"/>
      <c r="O382" s="19"/>
      <c r="P382" s="245"/>
      <c r="Q382" s="245"/>
      <c r="R382" s="245"/>
      <c r="S382" s="245"/>
      <c r="T382" s="245"/>
      <c r="U382" s="245"/>
      <c r="V382" s="245"/>
      <c r="W382" s="360"/>
    </row>
    <row r="383" spans="1:23" ht="25.5" customHeight="1" thickBot="1" x14ac:dyDescent="0.3">
      <c r="C383" s="224"/>
      <c r="D383" s="12"/>
      <c r="E383" s="12"/>
      <c r="F383" s="982"/>
      <c r="G383" s="983"/>
      <c r="H383" s="983"/>
      <c r="I383" s="983"/>
      <c r="J383" s="983"/>
      <c r="K383" s="983"/>
      <c r="L383" s="983"/>
      <c r="M383" s="983"/>
      <c r="N383" s="984"/>
      <c r="O383" s="19"/>
      <c r="P383" s="245"/>
      <c r="Q383" s="245"/>
      <c r="R383" s="245"/>
      <c r="S383" s="245"/>
      <c r="T383" s="245"/>
      <c r="U383" s="245"/>
      <c r="V383" s="245"/>
      <c r="W383" s="268" t="b">
        <f>W380</f>
        <v>0</v>
      </c>
    </row>
    <row r="384" spans="1:23" ht="5.0999999999999996" customHeight="1" x14ac:dyDescent="0.25">
      <c r="C384" s="224"/>
      <c r="D384" s="25"/>
      <c r="N384" s="225"/>
      <c r="O384" s="19"/>
      <c r="P384" s="245"/>
      <c r="Q384" s="245"/>
      <c r="R384" s="245"/>
      <c r="S384" s="245"/>
      <c r="T384" s="245"/>
      <c r="U384" s="245"/>
      <c r="V384" s="245"/>
      <c r="W384" s="262"/>
    </row>
    <row r="385" spans="2:23" ht="12.75" customHeight="1" x14ac:dyDescent="0.25">
      <c r="C385" s="224"/>
      <c r="D385" s="25" t="s">
        <v>33</v>
      </c>
      <c r="E385" s="985" t="str">
        <f>Translations!$B$828</f>
        <v>Beskrivning av metoden för att spåra de tillverkade produkterna och varorna</v>
      </c>
      <c r="F385" s="985"/>
      <c r="G385" s="985"/>
      <c r="H385" s="985"/>
      <c r="I385" s="985"/>
      <c r="J385" s="985"/>
      <c r="K385" s="985"/>
      <c r="L385" s="985"/>
      <c r="M385" s="985"/>
      <c r="N385" s="986"/>
      <c r="O385" s="19"/>
      <c r="P385" s="245"/>
      <c r="Q385" s="245"/>
      <c r="R385" s="245"/>
      <c r="S385" s="245"/>
      <c r="T385" s="245"/>
      <c r="U385" s="245"/>
      <c r="V385" s="245"/>
      <c r="W385" s="262"/>
    </row>
    <row r="386" spans="2:23" ht="5.0999999999999996" customHeight="1" x14ac:dyDescent="0.25">
      <c r="B386" s="244"/>
      <c r="C386" s="224"/>
      <c r="E386" s="37"/>
      <c r="F386" s="531"/>
      <c r="G386" s="533"/>
      <c r="H386" s="533"/>
      <c r="I386" s="533"/>
      <c r="J386" s="533"/>
      <c r="K386" s="533"/>
      <c r="L386" s="533"/>
      <c r="M386" s="533"/>
      <c r="N386" s="549"/>
      <c r="O386" s="19"/>
      <c r="P386" s="245"/>
      <c r="Q386" s="245"/>
      <c r="R386" s="245"/>
      <c r="S386" s="245"/>
      <c r="T386" s="245"/>
      <c r="U386" s="245"/>
      <c r="V386" s="245"/>
      <c r="W386" s="262"/>
    </row>
    <row r="387" spans="2:23" ht="12.75" customHeight="1" x14ac:dyDescent="0.25">
      <c r="B387" s="244"/>
      <c r="C387" s="224"/>
      <c r="D387" s="25"/>
      <c r="E387" s="118"/>
      <c r="F387" s="932" t="str">
        <f>IF(M351=EUConst_Relevant,HYPERLINK("#" &amp; Q387,EUConst_MsgDescription),"")</f>
        <v/>
      </c>
      <c r="G387" s="906"/>
      <c r="H387" s="906"/>
      <c r="I387" s="906"/>
      <c r="J387" s="906"/>
      <c r="K387" s="906"/>
      <c r="L387" s="906"/>
      <c r="M387" s="906"/>
      <c r="N387" s="907"/>
      <c r="O387" s="19"/>
      <c r="P387" s="22" t="s">
        <v>175</v>
      </c>
      <c r="Q387" s="371" t="str">
        <f>"#"&amp;ADDRESS(ROW($C$11),COLUMN($C$11))</f>
        <v>#$C$11</v>
      </c>
      <c r="R387" s="245"/>
      <c r="S387" s="245"/>
      <c r="T387" s="245"/>
      <c r="U387" s="245"/>
      <c r="V387" s="245"/>
      <c r="W387" s="262"/>
    </row>
    <row r="388" spans="2:23" ht="5.0999999999999996" customHeight="1" x14ac:dyDescent="0.25">
      <c r="B388" s="244"/>
      <c r="C388" s="224"/>
      <c r="D388" s="25"/>
      <c r="E388" s="24"/>
      <c r="F388" s="941"/>
      <c r="G388" s="941"/>
      <c r="H388" s="941"/>
      <c r="I388" s="941"/>
      <c r="J388" s="941"/>
      <c r="K388" s="941"/>
      <c r="L388" s="941"/>
      <c r="M388" s="941"/>
      <c r="N388" s="942"/>
      <c r="O388" s="19"/>
      <c r="P388" s="245"/>
      <c r="Q388" s="245"/>
      <c r="R388" s="245"/>
      <c r="S388" s="245"/>
      <c r="T388" s="245"/>
      <c r="U388" s="245"/>
      <c r="V388" s="245"/>
      <c r="W388" s="262"/>
    </row>
    <row r="389" spans="2:23" ht="50.1" customHeight="1" x14ac:dyDescent="0.25">
      <c r="B389" s="244"/>
      <c r="C389" s="224"/>
      <c r="D389" s="25"/>
      <c r="E389" s="265"/>
      <c r="F389" s="871"/>
      <c r="G389" s="872"/>
      <c r="H389" s="872"/>
      <c r="I389" s="872"/>
      <c r="J389" s="872"/>
      <c r="K389" s="872"/>
      <c r="L389" s="872"/>
      <c r="M389" s="872"/>
      <c r="N389" s="886"/>
      <c r="O389" s="19"/>
      <c r="P389" s="245"/>
      <c r="Q389" s="245"/>
      <c r="R389" s="245"/>
      <c r="S389" s="245"/>
      <c r="T389" s="245"/>
      <c r="U389" s="245"/>
      <c r="V389" s="245"/>
      <c r="W389" s="262"/>
    </row>
    <row r="390" spans="2:23" ht="5.0999999999999996" customHeight="1" x14ac:dyDescent="0.25">
      <c r="B390" s="244"/>
      <c r="C390" s="344"/>
      <c r="D390" s="345"/>
      <c r="E390" s="350"/>
      <c r="F390" s="551"/>
      <c r="G390" s="551"/>
      <c r="H390" s="551"/>
      <c r="I390" s="551"/>
      <c r="J390" s="551"/>
      <c r="K390" s="551"/>
      <c r="L390" s="551"/>
      <c r="M390" s="551"/>
      <c r="N390" s="351"/>
      <c r="O390" s="19"/>
      <c r="P390" s="245"/>
      <c r="Q390" s="245"/>
      <c r="R390" s="254"/>
      <c r="S390" s="245"/>
      <c r="T390" s="245"/>
      <c r="U390" s="245"/>
      <c r="V390" s="245"/>
      <c r="W390" s="262"/>
    </row>
    <row r="391" spans="2:23" ht="12.75" customHeight="1" x14ac:dyDescent="0.25">
      <c r="B391" s="244"/>
      <c r="C391" s="352"/>
      <c r="D391" s="353"/>
      <c r="E391" s="353"/>
      <c r="F391" s="353"/>
      <c r="G391" s="353"/>
      <c r="H391" s="353"/>
      <c r="I391" s="353"/>
      <c r="J391" s="353"/>
      <c r="K391" s="353"/>
      <c r="L391" s="353"/>
      <c r="M391" s="353"/>
      <c r="N391" s="354"/>
      <c r="O391" s="19"/>
      <c r="P391" s="245"/>
      <c r="Q391" s="245"/>
      <c r="R391" s="245"/>
      <c r="S391" s="245"/>
      <c r="T391" s="245"/>
      <c r="U391" s="245"/>
      <c r="V391" s="245"/>
      <c r="W391" s="262"/>
    </row>
    <row r="392" spans="2:23" ht="15" customHeight="1" x14ac:dyDescent="0.25">
      <c r="B392" s="244"/>
      <c r="C392" s="318"/>
      <c r="D392" s="969" t="str">
        <f>Translations!$B$329</f>
        <v>Uppgifter som krävs för att fastställa den riktmärkesrelaterade förbättringsfaktorn enligt artikel 10a.2 i direktivet</v>
      </c>
      <c r="E392" s="970"/>
      <c r="F392" s="970"/>
      <c r="G392" s="970"/>
      <c r="H392" s="970"/>
      <c r="I392" s="970"/>
      <c r="J392" s="970"/>
      <c r="K392" s="970"/>
      <c r="L392" s="970"/>
      <c r="M392" s="970"/>
      <c r="N392" s="971"/>
      <c r="O392" s="19"/>
      <c r="P392" s="245"/>
      <c r="Q392" s="245"/>
      <c r="R392" s="245"/>
      <c r="S392" s="245"/>
      <c r="T392" s="245"/>
      <c r="U392" s="245"/>
      <c r="V392" s="245"/>
      <c r="W392" s="262"/>
    </row>
    <row r="393" spans="2:23" ht="5.0999999999999996" customHeight="1" x14ac:dyDescent="0.25">
      <c r="B393" s="244"/>
      <c r="C393" s="318"/>
      <c r="D393" s="319"/>
      <c r="E393" s="319"/>
      <c r="F393" s="319"/>
      <c r="G393" s="319"/>
      <c r="H393" s="319"/>
      <c r="I393" s="319"/>
      <c r="J393" s="319"/>
      <c r="K393" s="319"/>
      <c r="L393" s="319"/>
      <c r="M393" s="319"/>
      <c r="N393" s="320"/>
      <c r="O393" s="19"/>
      <c r="P393" s="245"/>
      <c r="Q393" s="245"/>
      <c r="R393" s="245"/>
      <c r="S393" s="245"/>
      <c r="T393" s="245"/>
      <c r="U393" s="245"/>
      <c r="V393" s="245"/>
      <c r="W393" s="262"/>
    </row>
    <row r="394" spans="2:23" ht="12.75" customHeight="1" x14ac:dyDescent="0.25">
      <c r="B394" s="244"/>
      <c r="C394" s="318"/>
      <c r="D394" s="321" t="s">
        <v>27</v>
      </c>
      <c r="E394" s="977" t="str">
        <f>Translations!$B$330</f>
        <v>Utsläpp som direkt kan tillskrivas delanläggningen</v>
      </c>
      <c r="F394" s="977"/>
      <c r="G394" s="977"/>
      <c r="H394" s="977"/>
      <c r="I394" s="977"/>
      <c r="J394" s="977"/>
      <c r="K394" s="977"/>
      <c r="L394" s="977"/>
      <c r="M394" s="977"/>
      <c r="N394" s="978"/>
      <c r="O394" s="19"/>
      <c r="P394" s="245"/>
      <c r="Q394" s="245"/>
      <c r="R394" s="245"/>
      <c r="S394" s="245"/>
      <c r="T394" s="245"/>
      <c r="U394" s="245"/>
      <c r="V394" s="245"/>
      <c r="W394" s="262"/>
    </row>
    <row r="395" spans="2:23" ht="5.0999999999999996" customHeight="1" x14ac:dyDescent="0.25">
      <c r="B395" s="244"/>
      <c r="C395" s="318"/>
      <c r="D395" s="319"/>
      <c r="E395" s="323"/>
      <c r="F395" s="213"/>
      <c r="G395" s="556"/>
      <c r="H395" s="556"/>
      <c r="I395" s="556"/>
      <c r="J395" s="556"/>
      <c r="K395" s="556"/>
      <c r="L395" s="556"/>
      <c r="M395" s="556"/>
      <c r="N395" s="557"/>
      <c r="O395" s="19"/>
      <c r="P395" s="245"/>
      <c r="Q395" s="245"/>
      <c r="R395" s="245"/>
      <c r="S395" s="245"/>
      <c r="T395" s="245"/>
      <c r="U395" s="245"/>
      <c r="V395" s="245"/>
      <c r="W395" s="262"/>
    </row>
    <row r="396" spans="2:23" ht="12.75" customHeight="1" x14ac:dyDescent="0.25">
      <c r="B396" s="244"/>
      <c r="C396" s="318"/>
      <c r="D396" s="322"/>
      <c r="E396" s="324"/>
      <c r="F396" s="932" t="str">
        <f>IF(M351=EUConst_Relevant,HYPERLINK("#" &amp; Q396,EUConst_MsgDescription),"")</f>
        <v/>
      </c>
      <c r="G396" s="906"/>
      <c r="H396" s="906"/>
      <c r="I396" s="906"/>
      <c r="J396" s="906"/>
      <c r="K396" s="906"/>
      <c r="L396" s="906"/>
      <c r="M396" s="906"/>
      <c r="N396" s="907"/>
      <c r="O396" s="19"/>
      <c r="P396" s="22" t="s">
        <v>175</v>
      </c>
      <c r="Q396" s="371" t="str">
        <f>"#"&amp;ADDRESS(ROW($C$11),COLUMN($C$11))</f>
        <v>#$C$11</v>
      </c>
      <c r="R396" s="245"/>
      <c r="S396" s="245"/>
      <c r="T396" s="245"/>
      <c r="U396" s="245"/>
      <c r="V396" s="245"/>
      <c r="W396" s="262"/>
    </row>
    <row r="397" spans="2:23" ht="5.0999999999999996" customHeight="1" x14ac:dyDescent="0.25">
      <c r="B397" s="244"/>
      <c r="C397" s="318"/>
      <c r="D397" s="322"/>
      <c r="E397" s="325"/>
      <c r="F397" s="933"/>
      <c r="G397" s="933"/>
      <c r="H397" s="933"/>
      <c r="I397" s="933"/>
      <c r="J397" s="933"/>
      <c r="K397" s="933"/>
      <c r="L397" s="933"/>
      <c r="M397" s="933"/>
      <c r="N397" s="934"/>
      <c r="O397" s="19"/>
      <c r="P397" s="245"/>
      <c r="Q397" s="245"/>
      <c r="R397" s="245"/>
      <c r="S397" s="245"/>
      <c r="T397" s="245"/>
      <c r="U397" s="245"/>
      <c r="V397" s="245"/>
      <c r="W397" s="262"/>
    </row>
    <row r="398" spans="2:23" ht="50.1" customHeight="1" x14ac:dyDescent="0.25">
      <c r="B398" s="244"/>
      <c r="C398" s="318"/>
      <c r="D398" s="319"/>
      <c r="E398" s="319"/>
      <c r="F398" s="871"/>
      <c r="G398" s="872"/>
      <c r="H398" s="872"/>
      <c r="I398" s="872"/>
      <c r="J398" s="872"/>
      <c r="K398" s="872"/>
      <c r="L398" s="872"/>
      <c r="M398" s="872"/>
      <c r="N398" s="886"/>
      <c r="O398" s="19"/>
      <c r="P398" s="245"/>
      <c r="Q398" s="245"/>
      <c r="R398" s="245"/>
      <c r="S398" s="245"/>
      <c r="T398" s="245"/>
      <c r="U398" s="245"/>
      <c r="V398" s="245"/>
      <c r="W398" s="262"/>
    </row>
    <row r="399" spans="2:23" ht="5.0999999999999996" customHeight="1" x14ac:dyDescent="0.25">
      <c r="B399" s="244"/>
      <c r="C399" s="318"/>
      <c r="D399" s="319"/>
      <c r="E399" s="319"/>
      <c r="F399" s="319"/>
      <c r="G399" s="319"/>
      <c r="H399" s="319"/>
      <c r="I399" s="319"/>
      <c r="J399" s="319"/>
      <c r="K399" s="319"/>
      <c r="L399" s="319"/>
      <c r="M399" s="319"/>
      <c r="N399" s="320"/>
      <c r="O399" s="19"/>
      <c r="P399" s="245"/>
      <c r="Q399" s="245"/>
      <c r="R399" s="245"/>
      <c r="S399" s="245"/>
      <c r="T399" s="245"/>
      <c r="U399" s="245"/>
      <c r="V399" s="245"/>
      <c r="W399" s="262"/>
    </row>
    <row r="400" spans="2:23" ht="12.75" customHeight="1" x14ac:dyDescent="0.25">
      <c r="B400" s="244"/>
      <c r="C400" s="318"/>
      <c r="D400" s="319"/>
      <c r="E400" s="319"/>
      <c r="F400" s="935" t="str">
        <f>Translations!$B$210</f>
        <v>Hänvisning till externa filer, i förekommande fall</v>
      </c>
      <c r="G400" s="935"/>
      <c r="H400" s="935"/>
      <c r="I400" s="935"/>
      <c r="J400" s="935"/>
      <c r="K400" s="845"/>
      <c r="L400" s="845"/>
      <c r="M400" s="845"/>
      <c r="N400" s="845"/>
      <c r="O400" s="19"/>
      <c r="P400" s="245"/>
      <c r="Q400" s="245"/>
      <c r="R400" s="245"/>
      <c r="S400" s="245"/>
      <c r="T400" s="245"/>
      <c r="U400" s="245"/>
      <c r="V400" s="245"/>
      <c r="W400" s="262"/>
    </row>
    <row r="401" spans="2:23" ht="5.0999999999999996" customHeight="1" x14ac:dyDescent="0.25">
      <c r="B401" s="244"/>
      <c r="C401" s="318"/>
      <c r="D401" s="322"/>
      <c r="E401" s="319"/>
      <c r="F401" s="319"/>
      <c r="G401" s="319"/>
      <c r="H401" s="319"/>
      <c r="I401" s="319"/>
      <c r="J401" s="319"/>
      <c r="K401" s="319"/>
      <c r="L401" s="319"/>
      <c r="M401" s="319"/>
      <c r="N401" s="320"/>
      <c r="O401" s="19"/>
      <c r="P401" s="245"/>
      <c r="Q401" s="245"/>
      <c r="R401" s="245"/>
      <c r="S401" s="245"/>
      <c r="T401" s="245"/>
      <c r="U401" s="245"/>
      <c r="V401" s="245"/>
      <c r="W401" s="262"/>
    </row>
    <row r="402" spans="2:23" ht="5.0999999999999996" customHeight="1" x14ac:dyDescent="0.25">
      <c r="B402" s="244"/>
      <c r="C402" s="315"/>
      <c r="D402" s="328"/>
      <c r="E402" s="316"/>
      <c r="F402" s="316"/>
      <c r="G402" s="316"/>
      <c r="H402" s="316"/>
      <c r="I402" s="316"/>
      <c r="J402" s="316"/>
      <c r="K402" s="316"/>
      <c r="L402" s="316"/>
      <c r="M402" s="316"/>
      <c r="N402" s="317"/>
      <c r="O402" s="19"/>
      <c r="P402" s="245"/>
      <c r="Q402" s="245"/>
      <c r="R402" s="245"/>
      <c r="S402" s="245"/>
      <c r="T402" s="245"/>
      <c r="U402" s="245"/>
      <c r="V402" s="245"/>
      <c r="W402" s="262"/>
    </row>
    <row r="403" spans="2:23" ht="12.75" customHeight="1" x14ac:dyDescent="0.25">
      <c r="B403" s="244"/>
      <c r="C403" s="318"/>
      <c r="D403" s="321" t="s">
        <v>28</v>
      </c>
      <c r="E403" s="962" t="str">
        <f>Translations!$B$831</f>
        <v>Energitillförsel till denna delanläggning och relevant emissionsfaktor</v>
      </c>
      <c r="F403" s="962"/>
      <c r="G403" s="962"/>
      <c r="H403" s="962"/>
      <c r="I403" s="962"/>
      <c r="J403" s="962"/>
      <c r="K403" s="962"/>
      <c r="L403" s="962"/>
      <c r="M403" s="962"/>
      <c r="N403" s="963"/>
      <c r="O403" s="19"/>
      <c r="P403" s="245"/>
      <c r="Q403" s="245"/>
      <c r="R403" s="245"/>
      <c r="S403" s="245"/>
      <c r="T403" s="245"/>
      <c r="U403" s="245"/>
      <c r="V403" s="245"/>
      <c r="W403" s="262"/>
    </row>
    <row r="404" spans="2:23" ht="5.0999999999999996" customHeight="1" x14ac:dyDescent="0.25">
      <c r="B404" s="244"/>
      <c r="C404" s="318"/>
      <c r="D404" s="319"/>
      <c r="E404" s="964"/>
      <c r="F404" s="965"/>
      <c r="G404" s="965"/>
      <c r="H404" s="965"/>
      <c r="I404" s="965"/>
      <c r="J404" s="965"/>
      <c r="K404" s="965"/>
      <c r="L404" s="965"/>
      <c r="M404" s="965"/>
      <c r="N404" s="966"/>
      <c r="O404" s="19"/>
      <c r="P404" s="245"/>
      <c r="Q404" s="245"/>
      <c r="R404" s="245"/>
      <c r="S404" s="245"/>
      <c r="T404" s="245"/>
      <c r="U404" s="245"/>
      <c r="V404" s="245"/>
      <c r="W404" s="262"/>
    </row>
    <row r="405" spans="2:23" ht="12.75" customHeight="1" x14ac:dyDescent="0.25">
      <c r="B405" s="244"/>
      <c r="C405" s="318"/>
      <c r="D405" s="322" t="s">
        <v>31</v>
      </c>
      <c r="E405" s="925" t="str">
        <f>Translations!$B$249</f>
        <v>Information om tillämpad metod</v>
      </c>
      <c r="F405" s="925"/>
      <c r="G405" s="925"/>
      <c r="H405" s="925"/>
      <c r="I405" s="925"/>
      <c r="J405" s="925"/>
      <c r="K405" s="925"/>
      <c r="L405" s="925"/>
      <c r="M405" s="925"/>
      <c r="N405" s="926"/>
      <c r="O405" s="19"/>
      <c r="P405" s="245"/>
      <c r="Q405" s="245"/>
      <c r="R405" s="245"/>
      <c r="S405" s="245"/>
      <c r="T405" s="245"/>
      <c r="U405" s="245"/>
      <c r="V405" s="245"/>
      <c r="W405" s="262"/>
    </row>
    <row r="406" spans="2:23" ht="25.5" customHeight="1" x14ac:dyDescent="0.25">
      <c r="B406" s="244"/>
      <c r="C406" s="318"/>
      <c r="D406" s="319"/>
      <c r="E406" s="319"/>
      <c r="F406" s="336"/>
      <c r="G406" s="319"/>
      <c r="H406" s="357" t="str">
        <f>Translations!$B$401</f>
        <v>Relevant?</v>
      </c>
      <c r="I406" s="927" t="str">
        <f>Translations!$B$254</f>
        <v>Datakälla</v>
      </c>
      <c r="J406" s="927"/>
      <c r="K406" s="927" t="str">
        <f>Translations!$B$255</f>
        <v>Andra datakällor 
(i förekommande fall)</v>
      </c>
      <c r="L406" s="927"/>
      <c r="M406" s="927" t="str">
        <f>Translations!$B$255</f>
        <v>Andra datakällor 
(i förekommande fall)</v>
      </c>
      <c r="N406" s="927"/>
      <c r="O406" s="19"/>
      <c r="P406" s="245"/>
      <c r="Q406" s="245"/>
      <c r="R406" s="245"/>
      <c r="S406" s="245"/>
      <c r="T406" s="245"/>
      <c r="U406" s="245"/>
      <c r="V406" s="245"/>
      <c r="W406" s="262"/>
    </row>
    <row r="407" spans="2:23" ht="12.75" customHeight="1" x14ac:dyDescent="0.25">
      <c r="B407" s="244"/>
      <c r="C407" s="318"/>
      <c r="D407" s="322"/>
      <c r="E407" s="324" t="s">
        <v>310</v>
      </c>
      <c r="F407" s="912" t="str">
        <f>Translations!$B$833</f>
        <v>Insatsbränsle och insatsmaterial</v>
      </c>
      <c r="G407" s="912"/>
      <c r="H407" s="913"/>
      <c r="I407" s="903"/>
      <c r="J407" s="904"/>
      <c r="K407" s="898"/>
      <c r="L407" s="902"/>
      <c r="M407" s="898"/>
      <c r="N407" s="899"/>
      <c r="O407" s="19"/>
      <c r="P407" s="245"/>
      <c r="Q407" s="245"/>
      <c r="R407" s="245"/>
      <c r="S407" s="245"/>
      <c r="T407" s="245"/>
      <c r="U407" s="245"/>
      <c r="V407" s="245"/>
      <c r="W407" s="262"/>
    </row>
    <row r="408" spans="2:23" ht="12.75" customHeight="1" thickBot="1" x14ac:dyDescent="0.3">
      <c r="B408" s="244"/>
      <c r="C408" s="318"/>
      <c r="D408" s="322"/>
      <c r="E408" s="324" t="s">
        <v>311</v>
      </c>
      <c r="F408" s="914" t="str">
        <f>Translations!$B$402</f>
        <v>Effektivt värmevärde</v>
      </c>
      <c r="G408" s="914"/>
      <c r="H408" s="915"/>
      <c r="I408" s="916"/>
      <c r="J408" s="1040"/>
      <c r="K408" s="918"/>
      <c r="L408" s="920"/>
      <c r="M408" s="918"/>
      <c r="N408" s="920"/>
      <c r="O408" s="19"/>
      <c r="P408" s="245"/>
      <c r="Q408" s="245"/>
      <c r="R408" s="245"/>
      <c r="S408" s="245"/>
      <c r="T408" s="245"/>
      <c r="U408" s="245"/>
      <c r="V408" s="245"/>
      <c r="W408" s="262"/>
    </row>
    <row r="409" spans="2:23" ht="12.75" customHeight="1" x14ac:dyDescent="0.25">
      <c r="B409" s="244"/>
      <c r="C409" s="318"/>
      <c r="D409" s="322"/>
      <c r="E409" s="324" t="s">
        <v>312</v>
      </c>
      <c r="F409" s="951" t="str">
        <f>Translations!$B$353</f>
        <v>Viktad emissionsfaktor</v>
      </c>
      <c r="G409" s="951"/>
      <c r="H409" s="952"/>
      <c r="I409" s="879"/>
      <c r="J409" s="911"/>
      <c r="K409" s="881"/>
      <c r="L409" s="883"/>
      <c r="M409" s="881"/>
      <c r="N409" s="883"/>
      <c r="O409" s="19"/>
      <c r="P409" s="245"/>
      <c r="Q409" s="245"/>
      <c r="R409" s="245"/>
      <c r="S409" s="245"/>
      <c r="T409" s="245"/>
      <c r="U409" s="245"/>
      <c r="V409" s="245"/>
      <c r="W409" s="372" t="b">
        <f>AND(H409&lt;&gt;"",H409=FALSE)</f>
        <v>0</v>
      </c>
    </row>
    <row r="410" spans="2:23" ht="12.75" customHeight="1" thickBot="1" x14ac:dyDescent="0.3">
      <c r="B410" s="244"/>
      <c r="C410" s="318"/>
      <c r="D410" s="322"/>
      <c r="E410" s="324" t="s">
        <v>313</v>
      </c>
      <c r="F410" s="912" t="str">
        <f>Translations!$B$403</f>
        <v>Insatsbränsle från restgaser</v>
      </c>
      <c r="G410" s="913"/>
      <c r="H410" s="1036"/>
      <c r="I410" s="766"/>
      <c r="J410" s="768"/>
      <c r="K410" s="1041"/>
      <c r="L410" s="1042"/>
      <c r="M410" s="1041"/>
      <c r="N410" s="1042"/>
      <c r="O410" s="19"/>
      <c r="P410" s="245"/>
      <c r="Q410" s="245"/>
      <c r="R410" s="245"/>
      <c r="S410" s="245"/>
      <c r="T410" s="245"/>
      <c r="U410" s="245"/>
      <c r="V410" s="245"/>
      <c r="W410" s="262"/>
    </row>
    <row r="411" spans="2:23" ht="12.75" customHeight="1" x14ac:dyDescent="0.25">
      <c r="B411" s="244"/>
      <c r="C411" s="318"/>
      <c r="D411" s="322"/>
      <c r="E411" s="324" t="s">
        <v>314</v>
      </c>
      <c r="F411" s="914" t="str">
        <f>Translations!$B$402</f>
        <v>Effektivt värmevärde</v>
      </c>
      <c r="G411" s="915"/>
      <c r="H411" s="1037"/>
      <c r="I411" s="903"/>
      <c r="J411" s="1039"/>
      <c r="K411" s="898"/>
      <c r="L411" s="899"/>
      <c r="M411" s="898"/>
      <c r="N411" s="899"/>
      <c r="O411" s="19"/>
      <c r="P411" s="245"/>
      <c r="Q411" s="245"/>
      <c r="R411" s="245"/>
      <c r="S411" s="245"/>
      <c r="T411" s="245"/>
      <c r="U411" s="245"/>
      <c r="V411" s="245"/>
      <c r="W411" s="372" t="b">
        <f>AND(H411&lt;&gt;"",H411=FALSE)</f>
        <v>0</v>
      </c>
    </row>
    <row r="412" spans="2:23" ht="12.75" customHeight="1" x14ac:dyDescent="0.25">
      <c r="B412" s="244"/>
      <c r="C412" s="318"/>
      <c r="D412" s="322"/>
      <c r="E412" s="324" t="s">
        <v>315</v>
      </c>
      <c r="F412" s="921" t="str">
        <f>Translations!$B$375</f>
        <v>Emissionsfaktor</v>
      </c>
      <c r="G412" s="922"/>
      <c r="H412" s="1038"/>
      <c r="I412" s="916"/>
      <c r="J412" s="1040"/>
      <c r="K412" s="918"/>
      <c r="L412" s="920"/>
      <c r="M412" s="918"/>
      <c r="N412" s="920"/>
      <c r="O412" s="19"/>
      <c r="P412" s="245"/>
      <c r="Q412" s="245"/>
      <c r="R412" s="245"/>
      <c r="S412" s="245"/>
      <c r="T412" s="245"/>
      <c r="U412" s="245"/>
      <c r="V412" s="245"/>
      <c r="W412" s="360" t="b">
        <f>W411</f>
        <v>0</v>
      </c>
    </row>
    <row r="413" spans="2:23" ht="12.75" customHeight="1" thickBot="1" x14ac:dyDescent="0.3">
      <c r="B413" s="244"/>
      <c r="C413" s="318"/>
      <c r="D413" s="322"/>
      <c r="E413" s="324" t="s">
        <v>316</v>
      </c>
      <c r="F413" s="922" t="str">
        <f>Translations!$B$837</f>
        <v>Tillförd el för värmeproduktion</v>
      </c>
      <c r="G413" s="1035"/>
      <c r="H413" s="490"/>
      <c r="I413" s="879"/>
      <c r="J413" s="911"/>
      <c r="K413" s="881"/>
      <c r="L413" s="883"/>
      <c r="M413" s="881"/>
      <c r="N413" s="883"/>
      <c r="O413" s="19"/>
      <c r="P413" s="245"/>
      <c r="Q413" s="245"/>
      <c r="R413" s="245"/>
      <c r="S413" s="245"/>
      <c r="T413" s="245"/>
      <c r="U413" s="245"/>
      <c r="V413" s="245"/>
      <c r="W413" s="369" t="b">
        <f>W412</f>
        <v>0</v>
      </c>
    </row>
    <row r="414" spans="2:23" ht="5.0999999999999996" customHeight="1" x14ac:dyDescent="0.25">
      <c r="B414" s="244"/>
      <c r="C414" s="318"/>
      <c r="D414" s="322"/>
      <c r="E414" s="319"/>
      <c r="F414" s="319"/>
      <c r="G414" s="319"/>
      <c r="H414" s="319"/>
      <c r="I414" s="319"/>
      <c r="J414" s="319"/>
      <c r="K414" s="319"/>
      <c r="L414" s="319"/>
      <c r="M414" s="319"/>
      <c r="N414" s="320"/>
      <c r="O414" s="19"/>
      <c r="P414" s="245"/>
      <c r="Q414" s="245"/>
      <c r="R414" s="245"/>
      <c r="S414" s="245"/>
      <c r="T414" s="245"/>
      <c r="U414" s="245"/>
      <c r="V414" s="245"/>
      <c r="W414" s="262"/>
    </row>
    <row r="415" spans="2:23" ht="12.75" customHeight="1" x14ac:dyDescent="0.25">
      <c r="B415" s="244"/>
      <c r="C415" s="318"/>
      <c r="D415" s="322"/>
      <c r="E415" s="324" t="s">
        <v>321</v>
      </c>
      <c r="F415" s="923" t="str">
        <f>Translations!$B$257</f>
        <v>Beskrivning av den metod som används</v>
      </c>
      <c r="G415" s="923"/>
      <c r="H415" s="923"/>
      <c r="I415" s="923"/>
      <c r="J415" s="923"/>
      <c r="K415" s="923"/>
      <c r="L415" s="923"/>
      <c r="M415" s="923"/>
      <c r="N415" s="924"/>
      <c r="O415" s="19"/>
      <c r="P415" s="245"/>
      <c r="Q415" s="245"/>
      <c r="R415" s="245"/>
      <c r="S415" s="245"/>
      <c r="T415" s="245"/>
      <c r="U415" s="245"/>
      <c r="V415" s="245"/>
      <c r="W415" s="262"/>
    </row>
    <row r="416" spans="2:23" ht="5.0999999999999996" customHeight="1" x14ac:dyDescent="0.25">
      <c r="B416" s="244"/>
      <c r="C416" s="318"/>
      <c r="D416" s="319"/>
      <c r="E416" s="323"/>
      <c r="F416" s="333"/>
      <c r="G416" s="334"/>
      <c r="H416" s="334"/>
      <c r="I416" s="334"/>
      <c r="J416" s="334"/>
      <c r="K416" s="334"/>
      <c r="L416" s="334"/>
      <c r="M416" s="334"/>
      <c r="N416" s="335"/>
      <c r="O416" s="19"/>
      <c r="P416" s="245"/>
      <c r="Q416" s="245"/>
      <c r="R416" s="245"/>
      <c r="S416" s="245"/>
      <c r="T416" s="245"/>
      <c r="U416" s="245"/>
      <c r="V416" s="245"/>
      <c r="W416" s="262"/>
    </row>
    <row r="417" spans="2:23" ht="12.75" customHeight="1" x14ac:dyDescent="0.25">
      <c r="B417" s="244"/>
      <c r="C417" s="318"/>
      <c r="D417" s="322"/>
      <c r="E417" s="324"/>
      <c r="F417" s="932" t="str">
        <f>IF(M351=EUConst_Relevant,HYPERLINK("#" &amp; Q417,EUConst_MsgDescription),"")</f>
        <v/>
      </c>
      <c r="G417" s="906"/>
      <c r="H417" s="906"/>
      <c r="I417" s="906"/>
      <c r="J417" s="906"/>
      <c r="K417" s="906"/>
      <c r="L417" s="906"/>
      <c r="M417" s="906"/>
      <c r="N417" s="907"/>
      <c r="O417" s="19"/>
      <c r="P417" s="22" t="s">
        <v>175</v>
      </c>
      <c r="Q417" s="371" t="str">
        <f>"#"&amp;ADDRESS(ROW($C$11),COLUMN($C$11))</f>
        <v>#$C$11</v>
      </c>
      <c r="R417" s="245"/>
      <c r="S417" s="245"/>
      <c r="T417" s="245"/>
      <c r="U417" s="245"/>
      <c r="V417" s="245"/>
      <c r="W417" s="262"/>
    </row>
    <row r="418" spans="2:23" ht="5.0999999999999996" customHeight="1" x14ac:dyDescent="0.25">
      <c r="B418" s="244"/>
      <c r="C418" s="318"/>
      <c r="D418" s="322"/>
      <c r="E418" s="325"/>
      <c r="F418" s="933"/>
      <c r="G418" s="933"/>
      <c r="H418" s="933"/>
      <c r="I418" s="933"/>
      <c r="J418" s="933"/>
      <c r="K418" s="933"/>
      <c r="L418" s="933"/>
      <c r="M418" s="933"/>
      <c r="N418" s="934"/>
      <c r="O418" s="19"/>
      <c r="P418" s="245"/>
      <c r="Q418" s="245"/>
      <c r="R418" s="245"/>
      <c r="S418" s="245"/>
      <c r="T418" s="245"/>
      <c r="U418" s="245"/>
      <c r="V418" s="245"/>
      <c r="W418" s="262"/>
    </row>
    <row r="419" spans="2:23" ht="50.1" customHeight="1" x14ac:dyDescent="0.25">
      <c r="B419" s="244"/>
      <c r="C419" s="318"/>
      <c r="D419" s="325"/>
      <c r="E419" s="325"/>
      <c r="F419" s="891"/>
      <c r="G419" s="892"/>
      <c r="H419" s="892"/>
      <c r="I419" s="892"/>
      <c r="J419" s="892"/>
      <c r="K419" s="892"/>
      <c r="L419" s="892"/>
      <c r="M419" s="892"/>
      <c r="N419" s="893"/>
      <c r="O419" s="19"/>
      <c r="P419" s="245"/>
      <c r="Q419" s="245"/>
      <c r="R419" s="245"/>
      <c r="S419" s="245"/>
      <c r="T419" s="245"/>
      <c r="U419" s="245"/>
      <c r="V419" s="245"/>
      <c r="W419" s="262"/>
    </row>
    <row r="420" spans="2:23" ht="5.0999999999999996" customHeight="1" x14ac:dyDescent="0.25">
      <c r="B420" s="244"/>
      <c r="C420" s="318"/>
      <c r="D420" s="322"/>
      <c r="E420" s="319"/>
      <c r="F420" s="319"/>
      <c r="G420" s="319"/>
      <c r="H420" s="319"/>
      <c r="I420" s="319"/>
      <c r="J420" s="319"/>
      <c r="K420" s="319"/>
      <c r="L420" s="319"/>
      <c r="M420" s="319"/>
      <c r="N420" s="320"/>
      <c r="O420" s="19"/>
      <c r="P420" s="245"/>
      <c r="Q420" s="245"/>
      <c r="R420" s="245"/>
      <c r="S420" s="245"/>
      <c r="T420" s="245"/>
      <c r="U420" s="245"/>
      <c r="V420" s="245"/>
      <c r="W420" s="262"/>
    </row>
    <row r="421" spans="2:23" ht="12.75" customHeight="1" x14ac:dyDescent="0.25">
      <c r="B421" s="244"/>
      <c r="C421" s="318"/>
      <c r="D421" s="322"/>
      <c r="E421" s="324"/>
      <c r="F421" s="935" t="str">
        <f>Translations!$B$210</f>
        <v>Hänvisning till externa filer, i förekommande fall</v>
      </c>
      <c r="G421" s="935"/>
      <c r="H421" s="935"/>
      <c r="I421" s="935"/>
      <c r="J421" s="935"/>
      <c r="K421" s="845"/>
      <c r="L421" s="845"/>
      <c r="M421" s="845"/>
      <c r="N421" s="845"/>
      <c r="O421" s="19"/>
      <c r="P421" s="245"/>
      <c r="Q421" s="245"/>
      <c r="R421" s="245"/>
      <c r="S421" s="245"/>
      <c r="T421" s="245"/>
      <c r="U421" s="245"/>
      <c r="V421" s="245"/>
      <c r="W421" s="262" t="s">
        <v>168</v>
      </c>
    </row>
    <row r="422" spans="2:23" ht="5.0999999999999996" customHeight="1" thickBot="1" x14ac:dyDescent="0.3">
      <c r="B422" s="244"/>
      <c r="C422" s="318"/>
      <c r="D422" s="322"/>
      <c r="E422" s="319"/>
      <c r="F422" s="319"/>
      <c r="G422" s="319"/>
      <c r="H422" s="319"/>
      <c r="I422" s="319"/>
      <c r="J422" s="319"/>
      <c r="K422" s="319"/>
      <c r="L422" s="319"/>
      <c r="M422" s="319"/>
      <c r="N422" s="320"/>
      <c r="O422" s="19"/>
      <c r="P422" s="245"/>
      <c r="Q422" s="245"/>
      <c r="R422" s="245"/>
      <c r="S422" s="245"/>
      <c r="T422" s="245"/>
      <c r="U422" s="245"/>
      <c r="V422" s="245"/>
      <c r="W422" s="245"/>
    </row>
    <row r="423" spans="2:23" ht="12.75" customHeight="1" x14ac:dyDescent="0.25">
      <c r="B423" s="244"/>
      <c r="C423" s="318"/>
      <c r="D423" s="322" t="s">
        <v>32</v>
      </c>
      <c r="E423" s="951" t="str">
        <f>Translations!$B$258</f>
        <v>Har den hierarkiska ordningen följts?</v>
      </c>
      <c r="F423" s="951"/>
      <c r="G423" s="951"/>
      <c r="H423" s="952"/>
      <c r="I423" s="260"/>
      <c r="J423" s="330" t="str">
        <f>Translations!$B$259</f>
        <v>Om inte, varför?</v>
      </c>
      <c r="K423" s="871"/>
      <c r="L423" s="872"/>
      <c r="M423" s="872"/>
      <c r="N423" s="886"/>
      <c r="O423" s="19"/>
      <c r="P423" s="245"/>
      <c r="Q423" s="245"/>
      <c r="R423" s="245"/>
      <c r="S423" s="245"/>
      <c r="T423" s="245"/>
      <c r="U423" s="245"/>
      <c r="V423" s="245"/>
      <c r="W423" s="364" t="b">
        <f>AND(I423&lt;&gt;"",I423=TRUE)</f>
        <v>0</v>
      </c>
    </row>
    <row r="424" spans="2:23" ht="5.0999999999999996" customHeight="1" x14ac:dyDescent="0.25">
      <c r="B424" s="244"/>
      <c r="C424" s="318"/>
      <c r="D424" s="319"/>
      <c r="E424" s="552"/>
      <c r="F424" s="552"/>
      <c r="G424" s="552"/>
      <c r="H424" s="552"/>
      <c r="I424" s="552"/>
      <c r="J424" s="552"/>
      <c r="K424" s="552"/>
      <c r="L424" s="552"/>
      <c r="M424" s="552"/>
      <c r="N424" s="553"/>
      <c r="O424" s="19"/>
      <c r="P424" s="245"/>
      <c r="Q424" s="245"/>
      <c r="R424" s="245"/>
      <c r="S424" s="245"/>
      <c r="T424" s="245"/>
      <c r="U424" s="245"/>
      <c r="V424" s="254"/>
      <c r="W424" s="360"/>
    </row>
    <row r="425" spans="2:23" ht="12.75" customHeight="1" x14ac:dyDescent="0.25">
      <c r="B425" s="244"/>
      <c r="C425" s="318"/>
      <c r="D425" s="331"/>
      <c r="E425" s="331"/>
      <c r="F425" s="923" t="str">
        <f>Translations!$B$264</f>
        <v>Ytterligare uppgifter om eventuella avvikelser från hierarkin</v>
      </c>
      <c r="G425" s="923"/>
      <c r="H425" s="923"/>
      <c r="I425" s="923"/>
      <c r="J425" s="923"/>
      <c r="K425" s="923"/>
      <c r="L425" s="923"/>
      <c r="M425" s="923"/>
      <c r="N425" s="924"/>
      <c r="O425" s="19"/>
      <c r="P425" s="245"/>
      <c r="Q425" s="245"/>
      <c r="R425" s="245"/>
      <c r="S425" s="245"/>
      <c r="T425" s="245"/>
      <c r="U425" s="245"/>
      <c r="V425" s="254"/>
      <c r="W425" s="360"/>
    </row>
    <row r="426" spans="2:23" ht="25.5" customHeight="1" thickBot="1" x14ac:dyDescent="0.3">
      <c r="B426" s="244"/>
      <c r="C426" s="318"/>
      <c r="D426" s="331"/>
      <c r="E426" s="331"/>
      <c r="F426" s="891"/>
      <c r="G426" s="892"/>
      <c r="H426" s="892"/>
      <c r="I426" s="892"/>
      <c r="J426" s="892"/>
      <c r="K426" s="892"/>
      <c r="L426" s="892"/>
      <c r="M426" s="892"/>
      <c r="N426" s="893"/>
      <c r="O426" s="19"/>
      <c r="P426" s="245"/>
      <c r="Q426" s="245"/>
      <c r="R426" s="245"/>
      <c r="S426" s="245"/>
      <c r="T426" s="245"/>
      <c r="U426" s="245"/>
      <c r="V426" s="254"/>
      <c r="W426" s="268" t="b">
        <f>W423</f>
        <v>0</v>
      </c>
    </row>
    <row r="427" spans="2:23" ht="5.0999999999999996" customHeight="1" x14ac:dyDescent="0.25">
      <c r="B427" s="244"/>
      <c r="C427" s="318"/>
      <c r="D427" s="322"/>
      <c r="E427" s="319"/>
      <c r="F427" s="319"/>
      <c r="G427" s="319"/>
      <c r="H427" s="319"/>
      <c r="I427" s="319"/>
      <c r="J427" s="319"/>
      <c r="K427" s="319"/>
      <c r="L427" s="319"/>
      <c r="M427" s="319"/>
      <c r="N427" s="320"/>
      <c r="O427" s="19"/>
      <c r="P427" s="245"/>
      <c r="Q427" s="245"/>
      <c r="R427" s="245"/>
      <c r="S427" s="245"/>
      <c r="T427" s="245"/>
      <c r="U427" s="245"/>
      <c r="V427" s="245"/>
      <c r="W427" s="363"/>
    </row>
    <row r="428" spans="2:23" ht="5.0999999999999996" customHeight="1" x14ac:dyDescent="0.25">
      <c r="B428" s="244"/>
      <c r="C428" s="315"/>
      <c r="D428" s="328"/>
      <c r="E428" s="316"/>
      <c r="F428" s="316"/>
      <c r="G428" s="316"/>
      <c r="H428" s="316"/>
      <c r="I428" s="316"/>
      <c r="J428" s="316"/>
      <c r="K428" s="316"/>
      <c r="L428" s="316"/>
      <c r="M428" s="316"/>
      <c r="N428" s="317"/>
      <c r="O428" s="19"/>
      <c r="P428" s="245"/>
      <c r="Q428" s="245"/>
      <c r="R428" s="245"/>
      <c r="S428" s="245"/>
      <c r="T428" s="245"/>
      <c r="U428" s="245"/>
      <c r="V428" s="245"/>
      <c r="W428" s="262"/>
    </row>
    <row r="429" spans="2:23" ht="12.75" customHeight="1" x14ac:dyDescent="0.25">
      <c r="B429" s="244"/>
      <c r="C429" s="318"/>
      <c r="D429" s="321" t="s">
        <v>29</v>
      </c>
      <c r="E429" s="962" t="str">
        <f>Translations!$B$404</f>
        <v>Producerad mätbar värme</v>
      </c>
      <c r="F429" s="962"/>
      <c r="G429" s="962"/>
      <c r="H429" s="962"/>
      <c r="I429" s="962"/>
      <c r="J429" s="962"/>
      <c r="K429" s="962"/>
      <c r="L429" s="962"/>
      <c r="M429" s="962"/>
      <c r="N429" s="963"/>
      <c r="O429" s="19"/>
      <c r="P429" s="245"/>
      <c r="Q429" s="245"/>
      <c r="R429" s="245"/>
      <c r="S429" s="254"/>
      <c r="T429" s="254"/>
      <c r="U429" s="245"/>
      <c r="V429" s="245"/>
      <c r="W429" s="262"/>
    </row>
    <row r="430" spans="2:23" ht="5.0999999999999996" customHeight="1" x14ac:dyDescent="0.25">
      <c r="B430" s="244"/>
      <c r="C430" s="318"/>
      <c r="D430" s="319"/>
      <c r="E430" s="964"/>
      <c r="F430" s="965"/>
      <c r="G430" s="965"/>
      <c r="H430" s="965"/>
      <c r="I430" s="965"/>
      <c r="J430" s="965"/>
      <c r="K430" s="965"/>
      <c r="L430" s="965"/>
      <c r="M430" s="965"/>
      <c r="N430" s="966"/>
      <c r="O430" s="19"/>
      <c r="P430" s="245"/>
      <c r="Q430" s="245"/>
      <c r="R430" s="245"/>
      <c r="S430" s="245"/>
      <c r="T430" s="245"/>
      <c r="U430" s="245"/>
      <c r="V430" s="245"/>
      <c r="W430" s="262"/>
    </row>
    <row r="431" spans="2:23" ht="12.75" customHeight="1" x14ac:dyDescent="0.25">
      <c r="B431" s="244"/>
      <c r="C431" s="318"/>
      <c r="D431" s="322" t="s">
        <v>31</v>
      </c>
      <c r="E431" s="925" t="str">
        <f>Translations!$B$249</f>
        <v>Information om tillämpad metod</v>
      </c>
      <c r="F431" s="925"/>
      <c r="G431" s="925"/>
      <c r="H431" s="925"/>
      <c r="I431" s="925"/>
      <c r="J431" s="925"/>
      <c r="K431" s="925"/>
      <c r="L431" s="925"/>
      <c r="M431" s="925"/>
      <c r="N431" s="926"/>
      <c r="O431" s="19"/>
      <c r="P431" s="245"/>
      <c r="Q431" s="245"/>
      <c r="R431" s="245"/>
      <c r="S431" s="245"/>
      <c r="T431" s="245"/>
      <c r="U431" s="245"/>
      <c r="V431" s="245"/>
      <c r="W431" s="262"/>
    </row>
    <row r="432" spans="2:23" ht="25.5" customHeight="1" x14ac:dyDescent="0.25">
      <c r="B432" s="244"/>
      <c r="C432" s="318"/>
      <c r="D432" s="319"/>
      <c r="E432" s="319"/>
      <c r="F432" s="319"/>
      <c r="G432" s="319"/>
      <c r="H432" s="319"/>
      <c r="I432" s="927" t="str">
        <f>Translations!$B$254</f>
        <v>Datakälla</v>
      </c>
      <c r="J432" s="927"/>
      <c r="K432" s="927" t="str">
        <f>Translations!$B$255</f>
        <v>Andra datakällor 
(i förekommande fall)</v>
      </c>
      <c r="L432" s="927"/>
      <c r="M432" s="927" t="str">
        <f>Translations!$B$255</f>
        <v>Andra datakällor 
(i förekommande fall)</v>
      </c>
      <c r="N432" s="927"/>
      <c r="O432" s="19"/>
      <c r="P432" s="245"/>
      <c r="Q432" s="245"/>
      <c r="R432" s="245"/>
      <c r="S432" s="245"/>
      <c r="T432" s="245"/>
      <c r="U432" s="245"/>
      <c r="V432" s="245"/>
      <c r="W432" s="262"/>
    </row>
    <row r="433" spans="1:23" ht="12.75" customHeight="1" x14ac:dyDescent="0.25">
      <c r="B433" s="244"/>
      <c r="C433" s="318"/>
      <c r="D433" s="322"/>
      <c r="E433" s="324" t="s">
        <v>310</v>
      </c>
      <c r="F433" s="929" t="str">
        <f>Translations!$B$407</f>
        <v>Producerad värme</v>
      </c>
      <c r="G433" s="929"/>
      <c r="H433" s="930"/>
      <c r="I433" s="871"/>
      <c r="J433" s="872"/>
      <c r="K433" s="873"/>
      <c r="L433" s="874"/>
      <c r="M433" s="873"/>
      <c r="N433" s="890"/>
      <c r="O433" s="19"/>
      <c r="P433" s="245"/>
      <c r="Q433" s="245"/>
      <c r="R433" s="245"/>
      <c r="S433" s="245"/>
      <c r="T433" s="245"/>
      <c r="U433" s="245"/>
      <c r="V433" s="245"/>
      <c r="W433" s="262"/>
    </row>
    <row r="434" spans="1:23" ht="12.75" customHeight="1" x14ac:dyDescent="0.25">
      <c r="B434" s="244"/>
      <c r="C434" s="318"/>
      <c r="D434" s="322"/>
      <c r="E434" s="324" t="s">
        <v>311</v>
      </c>
      <c r="F434" s="929" t="str">
        <f>Translations!$B$838</f>
        <v>Värme som produceras från el</v>
      </c>
      <c r="G434" s="929"/>
      <c r="H434" s="930"/>
      <c r="I434" s="871"/>
      <c r="J434" s="872"/>
      <c r="K434" s="873"/>
      <c r="L434" s="874"/>
      <c r="M434" s="873"/>
      <c r="N434" s="890"/>
      <c r="O434" s="19"/>
      <c r="P434" s="245"/>
      <c r="Q434" s="245"/>
      <c r="R434" s="245"/>
      <c r="S434" s="245"/>
      <c r="T434" s="245"/>
      <c r="U434" s="245"/>
      <c r="V434" s="245"/>
      <c r="W434" s="262"/>
    </row>
    <row r="435" spans="1:23" ht="5.0999999999999996" customHeight="1" x14ac:dyDescent="0.25">
      <c r="C435" s="318"/>
      <c r="D435" s="322"/>
      <c r="E435" s="319"/>
      <c r="F435" s="319"/>
      <c r="G435" s="319"/>
      <c r="H435" s="319"/>
      <c r="I435" s="319"/>
      <c r="J435" s="319"/>
      <c r="K435" s="319"/>
      <c r="L435" s="319"/>
      <c r="M435" s="319"/>
      <c r="N435" s="320"/>
      <c r="O435" s="19"/>
      <c r="P435" s="245"/>
      <c r="Q435" s="245"/>
      <c r="R435" s="245"/>
      <c r="S435" s="245"/>
      <c r="T435" s="245"/>
      <c r="U435" s="245"/>
      <c r="V435" s="245"/>
      <c r="W435" s="262"/>
    </row>
    <row r="436" spans="1:23" ht="12.75" customHeight="1" x14ac:dyDescent="0.25">
      <c r="C436" s="318"/>
      <c r="D436" s="322"/>
      <c r="E436" s="324" t="s">
        <v>312</v>
      </c>
      <c r="F436" s="923" t="str">
        <f>Translations!$B$257</f>
        <v>Beskrivning av den metod som används</v>
      </c>
      <c r="G436" s="923"/>
      <c r="H436" s="923"/>
      <c r="I436" s="923"/>
      <c r="J436" s="923"/>
      <c r="K436" s="923"/>
      <c r="L436" s="923"/>
      <c r="M436" s="923"/>
      <c r="N436" s="924"/>
      <c r="O436" s="19"/>
      <c r="P436" s="245"/>
      <c r="Q436" s="245"/>
      <c r="R436" s="245"/>
      <c r="S436" s="245"/>
      <c r="T436" s="245"/>
      <c r="U436" s="245"/>
      <c r="V436" s="245"/>
      <c r="W436" s="262"/>
    </row>
    <row r="437" spans="1:23" ht="5.0999999999999996" customHeight="1" x14ac:dyDescent="0.25">
      <c r="C437" s="318"/>
      <c r="D437" s="319"/>
      <c r="E437" s="323"/>
      <c r="F437" s="213"/>
      <c r="G437" s="556"/>
      <c r="H437" s="556"/>
      <c r="I437" s="556"/>
      <c r="J437" s="556"/>
      <c r="K437" s="556"/>
      <c r="L437" s="556"/>
      <c r="M437" s="556"/>
      <c r="N437" s="557"/>
      <c r="O437" s="19"/>
      <c r="P437" s="245"/>
      <c r="Q437" s="245"/>
      <c r="R437" s="245"/>
      <c r="S437" s="245"/>
      <c r="T437" s="245"/>
      <c r="U437" s="245"/>
      <c r="V437" s="245"/>
      <c r="W437" s="262"/>
    </row>
    <row r="438" spans="1:23" ht="12.75" customHeight="1" x14ac:dyDescent="0.25">
      <c r="C438" s="318"/>
      <c r="D438" s="322"/>
      <c r="E438" s="324"/>
      <c r="F438" s="932" t="str">
        <f>IF(M351=EUConst_Relevant,HYPERLINK("#" &amp; Q438,EUConst_MsgDescription),"")</f>
        <v/>
      </c>
      <c r="G438" s="906"/>
      <c r="H438" s="906"/>
      <c r="I438" s="906"/>
      <c r="J438" s="906"/>
      <c r="K438" s="906"/>
      <c r="L438" s="906"/>
      <c r="M438" s="906"/>
      <c r="N438" s="907"/>
      <c r="O438" s="19"/>
      <c r="P438" s="22" t="s">
        <v>175</v>
      </c>
      <c r="Q438" s="371" t="str">
        <f>"#"&amp;ADDRESS(ROW($C$11),COLUMN($C$11))</f>
        <v>#$C$11</v>
      </c>
      <c r="R438" s="245"/>
      <c r="S438" s="245"/>
      <c r="T438" s="245"/>
      <c r="U438" s="245"/>
      <c r="V438" s="245"/>
      <c r="W438" s="262"/>
    </row>
    <row r="439" spans="1:23" ht="5.0999999999999996" customHeight="1" x14ac:dyDescent="0.25">
      <c r="C439" s="318"/>
      <c r="D439" s="322"/>
      <c r="E439" s="325"/>
      <c r="F439" s="933"/>
      <c r="G439" s="933"/>
      <c r="H439" s="933"/>
      <c r="I439" s="933"/>
      <c r="J439" s="933"/>
      <c r="K439" s="933"/>
      <c r="L439" s="933"/>
      <c r="M439" s="933"/>
      <c r="N439" s="934"/>
      <c r="O439" s="19"/>
      <c r="P439" s="245"/>
      <c r="Q439" s="245"/>
      <c r="R439" s="245"/>
      <c r="S439" s="245"/>
      <c r="T439" s="245"/>
      <c r="U439" s="245"/>
      <c r="V439" s="245"/>
      <c r="W439" s="262"/>
    </row>
    <row r="440" spans="1:23" s="249" customFormat="1" ht="50.1" customHeight="1" x14ac:dyDescent="0.25">
      <c r="A440" s="245"/>
      <c r="B440" s="12"/>
      <c r="C440" s="318"/>
      <c r="D440" s="325"/>
      <c r="E440" s="325"/>
      <c r="F440" s="891"/>
      <c r="G440" s="892"/>
      <c r="H440" s="892"/>
      <c r="I440" s="892"/>
      <c r="J440" s="892"/>
      <c r="K440" s="892"/>
      <c r="L440" s="892"/>
      <c r="M440" s="892"/>
      <c r="N440" s="893"/>
      <c r="O440" s="19"/>
      <c r="P440" s="254"/>
      <c r="Q440" s="254"/>
      <c r="R440" s="254"/>
      <c r="S440" s="245"/>
      <c r="T440" s="245"/>
      <c r="U440" s="254"/>
      <c r="V440" s="245"/>
      <c r="W440" s="262"/>
    </row>
    <row r="441" spans="1:23" ht="5.0999999999999996" customHeight="1" x14ac:dyDescent="0.25">
      <c r="C441" s="318"/>
      <c r="D441" s="322"/>
      <c r="E441" s="319"/>
      <c r="F441" s="319"/>
      <c r="G441" s="319"/>
      <c r="H441" s="319"/>
      <c r="I441" s="319"/>
      <c r="J441" s="319"/>
      <c r="K441" s="319"/>
      <c r="L441" s="319"/>
      <c r="M441" s="319"/>
      <c r="N441" s="320"/>
      <c r="O441" s="19"/>
      <c r="P441" s="245"/>
      <c r="Q441" s="245"/>
      <c r="R441" s="245"/>
      <c r="S441" s="245"/>
      <c r="T441" s="245"/>
      <c r="U441" s="245"/>
      <c r="V441" s="245"/>
      <c r="W441" s="262"/>
    </row>
    <row r="442" spans="1:23" ht="12.75" customHeight="1" x14ac:dyDescent="0.25">
      <c r="C442" s="318"/>
      <c r="D442" s="322"/>
      <c r="E442" s="324"/>
      <c r="F442" s="935" t="str">
        <f>Translations!$B$210</f>
        <v>Hänvisning till externa filer, i förekommande fall</v>
      </c>
      <c r="G442" s="935"/>
      <c r="H442" s="935"/>
      <c r="I442" s="935"/>
      <c r="J442" s="935"/>
      <c r="K442" s="845"/>
      <c r="L442" s="845"/>
      <c r="M442" s="845"/>
      <c r="N442" s="845"/>
      <c r="O442" s="19"/>
      <c r="P442" s="245"/>
      <c r="Q442" s="245"/>
      <c r="R442" s="245"/>
      <c r="S442" s="245"/>
      <c r="T442" s="245"/>
      <c r="U442" s="245"/>
      <c r="V442" s="245"/>
      <c r="W442" s="262" t="s">
        <v>168</v>
      </c>
    </row>
    <row r="443" spans="1:23" ht="5.0999999999999996" customHeight="1" thickBot="1" x14ac:dyDescent="0.3">
      <c r="C443" s="318"/>
      <c r="D443" s="322"/>
      <c r="E443" s="319"/>
      <c r="F443" s="319"/>
      <c r="G443" s="319"/>
      <c r="H443" s="319"/>
      <c r="I443" s="319"/>
      <c r="J443" s="319"/>
      <c r="K443" s="319"/>
      <c r="L443" s="319"/>
      <c r="M443" s="319"/>
      <c r="N443" s="320"/>
      <c r="O443" s="19"/>
      <c r="P443" s="245"/>
      <c r="Q443" s="245"/>
      <c r="R443" s="245"/>
      <c r="S443" s="245"/>
      <c r="T443" s="245"/>
      <c r="U443" s="245"/>
      <c r="V443" s="245"/>
      <c r="W443" s="262"/>
    </row>
    <row r="444" spans="1:23" ht="12.75" customHeight="1" x14ac:dyDescent="0.25">
      <c r="C444" s="318"/>
      <c r="D444" s="322" t="s">
        <v>32</v>
      </c>
      <c r="E444" s="951" t="str">
        <f>Translations!$B$258</f>
        <v>Har den hierarkiska ordningen följts?</v>
      </c>
      <c r="F444" s="951"/>
      <c r="G444" s="951"/>
      <c r="H444" s="952"/>
      <c r="I444" s="260"/>
      <c r="J444" s="330" t="str">
        <f>Translations!$B$259</f>
        <v>Om inte, varför?</v>
      </c>
      <c r="K444" s="871"/>
      <c r="L444" s="872"/>
      <c r="M444" s="872"/>
      <c r="N444" s="886"/>
      <c r="O444" s="19"/>
      <c r="P444" s="245"/>
      <c r="Q444" s="245"/>
      <c r="R444" s="245"/>
      <c r="S444" s="245"/>
      <c r="T444" s="245"/>
      <c r="U444" s="245"/>
      <c r="V444" s="245"/>
      <c r="W444" s="364" t="b">
        <f>AND(I444&lt;&gt;"",I444=TRUE)</f>
        <v>0</v>
      </c>
    </row>
    <row r="445" spans="1:23" ht="5.0999999999999996" customHeight="1" x14ac:dyDescent="0.25">
      <c r="C445" s="318"/>
      <c r="D445" s="319"/>
      <c r="E445" s="552"/>
      <c r="F445" s="552"/>
      <c r="G445" s="552"/>
      <c r="H445" s="552"/>
      <c r="I445" s="552"/>
      <c r="J445" s="552"/>
      <c r="K445" s="552"/>
      <c r="L445" s="552"/>
      <c r="M445" s="552"/>
      <c r="N445" s="553"/>
      <c r="O445" s="19"/>
      <c r="P445" s="245"/>
      <c r="Q445" s="245"/>
      <c r="R445" s="245"/>
      <c r="S445" s="245"/>
      <c r="T445" s="245"/>
      <c r="U445" s="245"/>
      <c r="V445" s="245"/>
      <c r="W445" s="360"/>
    </row>
    <row r="446" spans="1:23" ht="12.75" customHeight="1" x14ac:dyDescent="0.25">
      <c r="C446" s="318"/>
      <c r="D446" s="331"/>
      <c r="E446" s="331"/>
      <c r="F446" s="923" t="str">
        <f>Translations!$B$264</f>
        <v>Ytterligare uppgifter om eventuella avvikelser från hierarkin</v>
      </c>
      <c r="G446" s="923"/>
      <c r="H446" s="923"/>
      <c r="I446" s="923"/>
      <c r="J446" s="923"/>
      <c r="K446" s="923"/>
      <c r="L446" s="923"/>
      <c r="M446" s="923"/>
      <c r="N446" s="924"/>
      <c r="O446" s="19"/>
      <c r="P446" s="245"/>
      <c r="Q446" s="245"/>
      <c r="R446" s="245"/>
      <c r="S446" s="245"/>
      <c r="T446" s="245"/>
      <c r="U446" s="245"/>
      <c r="V446" s="245"/>
      <c r="W446" s="360"/>
    </row>
    <row r="447" spans="1:23" ht="25.5" customHeight="1" thickBot="1" x14ac:dyDescent="0.3">
      <c r="C447" s="318"/>
      <c r="D447" s="331"/>
      <c r="E447" s="331"/>
      <c r="F447" s="891"/>
      <c r="G447" s="892"/>
      <c r="H447" s="892"/>
      <c r="I447" s="892"/>
      <c r="J447" s="892"/>
      <c r="K447" s="892"/>
      <c r="L447" s="892"/>
      <c r="M447" s="892"/>
      <c r="N447" s="893"/>
      <c r="O447" s="19"/>
      <c r="P447" s="245"/>
      <c r="Q447" s="245"/>
      <c r="R447" s="245"/>
      <c r="S447" s="245"/>
      <c r="T447" s="245"/>
      <c r="U447" s="245"/>
      <c r="V447" s="245"/>
      <c r="W447" s="369" t="b">
        <f>W444</f>
        <v>0</v>
      </c>
    </row>
    <row r="448" spans="1:23" ht="5.0999999999999996" customHeight="1" x14ac:dyDescent="0.25">
      <c r="C448" s="318"/>
      <c r="D448" s="322"/>
      <c r="E448" s="319"/>
      <c r="F448" s="319"/>
      <c r="G448" s="319"/>
      <c r="H448" s="319"/>
      <c r="I448" s="319"/>
      <c r="J448" s="319"/>
      <c r="K448" s="319"/>
      <c r="L448" s="319"/>
      <c r="M448" s="319"/>
      <c r="N448" s="320"/>
      <c r="O448" s="19"/>
      <c r="P448" s="245"/>
      <c r="Q448" s="245"/>
      <c r="R448" s="245"/>
      <c r="S448" s="245"/>
      <c r="T448" s="245"/>
      <c r="U448" s="245"/>
      <c r="V448" s="245"/>
      <c r="W448" s="262"/>
    </row>
    <row r="449" spans="3:23" ht="5.0999999999999996" customHeight="1" x14ac:dyDescent="0.25">
      <c r="C449" s="315"/>
      <c r="D449" s="328"/>
      <c r="E449" s="316"/>
      <c r="F449" s="316"/>
      <c r="G449" s="316"/>
      <c r="H449" s="316"/>
      <c r="I449" s="316"/>
      <c r="J449" s="316"/>
      <c r="K449" s="316"/>
      <c r="L449" s="316"/>
      <c r="M449" s="316"/>
      <c r="N449" s="317"/>
      <c r="O449" s="19"/>
      <c r="P449" s="245"/>
      <c r="Q449" s="245"/>
      <c r="R449" s="245"/>
      <c r="S449" s="245"/>
      <c r="T449" s="245"/>
      <c r="U449" s="245"/>
      <c r="V449" s="245"/>
      <c r="W449" s="262"/>
    </row>
    <row r="450" spans="3:23" ht="12.75" customHeight="1" x14ac:dyDescent="0.25">
      <c r="C450" s="318"/>
      <c r="D450" s="321" t="s">
        <v>30</v>
      </c>
      <c r="E450" s="962" t="str">
        <f>Translations!$B$359</f>
        <v>Importerad mätbar värme</v>
      </c>
      <c r="F450" s="962"/>
      <c r="G450" s="962"/>
      <c r="H450" s="962"/>
      <c r="I450" s="962"/>
      <c r="J450" s="962"/>
      <c r="K450" s="962"/>
      <c r="L450" s="962"/>
      <c r="M450" s="962"/>
      <c r="N450" s="963"/>
      <c r="O450" s="19"/>
      <c r="P450" s="245"/>
      <c r="Q450" s="245"/>
      <c r="R450" s="245"/>
      <c r="S450" s="254"/>
      <c r="T450" s="254"/>
      <c r="U450" s="245"/>
      <c r="V450" s="245"/>
      <c r="W450" s="262"/>
    </row>
    <row r="451" spans="3:23" ht="5.0999999999999996" customHeight="1" x14ac:dyDescent="0.25">
      <c r="C451" s="318"/>
      <c r="D451" s="319"/>
      <c r="E451" s="964"/>
      <c r="F451" s="965"/>
      <c r="G451" s="965"/>
      <c r="H451" s="965"/>
      <c r="I451" s="965"/>
      <c r="J451" s="965"/>
      <c r="K451" s="965"/>
      <c r="L451" s="965"/>
      <c r="M451" s="965"/>
      <c r="N451" s="966"/>
      <c r="O451" s="19"/>
      <c r="P451" s="245"/>
      <c r="Q451" s="245"/>
      <c r="R451" s="245"/>
      <c r="S451" s="245"/>
      <c r="T451" s="245"/>
      <c r="U451" s="245"/>
      <c r="V451" s="245"/>
      <c r="W451" s="262"/>
    </row>
    <row r="452" spans="3:23" ht="12.75" customHeight="1" x14ac:dyDescent="0.25">
      <c r="C452" s="318"/>
      <c r="D452" s="322" t="s">
        <v>31</v>
      </c>
      <c r="E452" s="925" t="str">
        <f>Translations!$B$409</f>
        <v>Är andra mätbara värmeflöden relevanta för delanläggningen?</v>
      </c>
      <c r="F452" s="925"/>
      <c r="G452" s="925"/>
      <c r="H452" s="925"/>
      <c r="I452" s="925"/>
      <c r="J452" s="925"/>
      <c r="K452" s="925"/>
      <c r="L452" s="925"/>
      <c r="M452" s="931"/>
      <c r="N452" s="931"/>
      <c r="O452" s="19"/>
      <c r="P452" s="245"/>
      <c r="Q452" s="245"/>
      <c r="R452" s="245"/>
      <c r="S452" s="245"/>
      <c r="T452" s="245"/>
      <c r="U452" s="245"/>
      <c r="V452" s="245"/>
      <c r="W452" s="262"/>
    </row>
    <row r="453" spans="3:23" ht="12.75" customHeight="1" x14ac:dyDescent="0.25">
      <c r="C453" s="318"/>
      <c r="D453" s="322"/>
      <c r="E453" s="319"/>
      <c r="F453" s="319"/>
      <c r="G453" s="319"/>
      <c r="H453" s="319"/>
      <c r="I453" s="319"/>
      <c r="J453" s="866" t="str">
        <f>IF(M351=EUConst_NotRelevant,"",IF(AND(M452&lt;&gt;"",M452=FALSE),HYPERLINK("#" &amp; Q453,EUconst_MsgGoOn),""))</f>
        <v/>
      </c>
      <c r="K453" s="867"/>
      <c r="L453" s="867"/>
      <c r="M453" s="867"/>
      <c r="N453" s="868"/>
      <c r="O453" s="19"/>
      <c r="P453" s="22" t="s">
        <v>175</v>
      </c>
      <c r="Q453" s="371" t="str">
        <f>Q352</f>
        <v>#JUMP_G4</v>
      </c>
      <c r="R453" s="245"/>
      <c r="S453" s="245"/>
      <c r="T453" s="245"/>
      <c r="U453" s="245"/>
      <c r="V453" s="245"/>
      <c r="W453" s="262"/>
    </row>
    <row r="454" spans="3:23" ht="5.0999999999999996" customHeight="1" x14ac:dyDescent="0.25">
      <c r="C454" s="318"/>
      <c r="D454" s="322"/>
      <c r="E454" s="322"/>
      <c r="F454" s="322"/>
      <c r="G454" s="322"/>
      <c r="H454" s="322"/>
      <c r="I454" s="322"/>
      <c r="J454" s="322"/>
      <c r="K454" s="322"/>
      <c r="L454" s="322"/>
      <c r="M454" s="322"/>
      <c r="N454" s="329"/>
      <c r="O454" s="19"/>
      <c r="P454" s="22"/>
      <c r="Q454" s="245"/>
      <c r="R454" s="245"/>
      <c r="S454" s="245"/>
      <c r="T454" s="245"/>
      <c r="U454" s="245"/>
      <c r="V454" s="245"/>
      <c r="W454" s="262"/>
    </row>
    <row r="455" spans="3:23" ht="12.75" customHeight="1" x14ac:dyDescent="0.25">
      <c r="C455" s="318"/>
      <c r="D455" s="322" t="s">
        <v>32</v>
      </c>
      <c r="E455" s="925" t="str">
        <f>Translations!$B$249</f>
        <v>Information om tillämpad metod</v>
      </c>
      <c r="F455" s="925"/>
      <c r="G455" s="925"/>
      <c r="H455" s="925"/>
      <c r="I455" s="925"/>
      <c r="J455" s="925"/>
      <c r="K455" s="925"/>
      <c r="L455" s="925"/>
      <c r="M455" s="925"/>
      <c r="N455" s="926"/>
      <c r="O455" s="19"/>
      <c r="P455" s="245"/>
      <c r="Q455" s="245"/>
      <c r="R455" s="245"/>
      <c r="S455" s="245"/>
      <c r="T455" s="245"/>
      <c r="U455" s="245"/>
      <c r="V455" s="245"/>
      <c r="W455" s="262"/>
    </row>
    <row r="456" spans="3:23" ht="25.5" customHeight="1" thickBot="1" x14ac:dyDescent="0.3">
      <c r="C456" s="318"/>
      <c r="D456" s="319"/>
      <c r="E456" s="319"/>
      <c r="F456" s="319"/>
      <c r="G456" s="319"/>
      <c r="H456" s="357" t="str">
        <f>Translations!$B$401</f>
        <v>Relevant?</v>
      </c>
      <c r="I456" s="927" t="str">
        <f>Translations!$B$254</f>
        <v>Datakälla</v>
      </c>
      <c r="J456" s="927"/>
      <c r="K456" s="927" t="str">
        <f>Translations!$B$255</f>
        <v>Andra datakällor 
(i förekommande fall)</v>
      </c>
      <c r="L456" s="927"/>
      <c r="M456" s="927" t="str">
        <f>Translations!$B$255</f>
        <v>Andra datakällor 
(i förekommande fall)</v>
      </c>
      <c r="N456" s="927"/>
      <c r="O456" s="19"/>
      <c r="P456" s="245"/>
      <c r="Q456" s="245"/>
      <c r="R456" s="245"/>
      <c r="S456" s="245"/>
      <c r="T456" s="245"/>
      <c r="U456" s="245"/>
      <c r="V456" s="245"/>
      <c r="W456" s="262" t="s">
        <v>168</v>
      </c>
    </row>
    <row r="457" spans="3:23" ht="12.75" customHeight="1" thickBot="1" x14ac:dyDescent="0.3">
      <c r="C457" s="318"/>
      <c r="D457" s="322"/>
      <c r="E457" s="324" t="s">
        <v>310</v>
      </c>
      <c r="F457" s="912" t="str">
        <f>Translations!$B$416</f>
        <v>importeras (andra källor)</v>
      </c>
      <c r="G457" s="913"/>
      <c r="H457" s="931"/>
      <c r="I457" s="903"/>
      <c r="J457" s="904"/>
      <c r="K457" s="898"/>
      <c r="L457" s="902"/>
      <c r="M457" s="898"/>
      <c r="N457" s="899"/>
      <c r="O457" s="19"/>
      <c r="P457" s="245"/>
      <c r="Q457" s="245"/>
      <c r="R457" s="245"/>
      <c r="S457" s="245"/>
      <c r="T457" s="245"/>
      <c r="U457" s="245"/>
      <c r="V457" s="370" t="b">
        <f>OR(AND(M452&lt;&gt;"",M452=FALSE))</f>
        <v>0</v>
      </c>
      <c r="W457" s="364" t="b">
        <f>OR(AND(M452&lt;&gt;"",M452=FALSE),AND(H457&lt;&gt;"",H457=FALSE))</f>
        <v>0</v>
      </c>
    </row>
    <row r="458" spans="3:23" ht="12.75" customHeight="1" thickBot="1" x14ac:dyDescent="0.3">
      <c r="C458" s="318"/>
      <c r="D458" s="322"/>
      <c r="E458" s="324" t="s">
        <v>311</v>
      </c>
      <c r="F458" s="921" t="str">
        <f>Translations!$B$417</f>
        <v>Mätbara nettoflöden</v>
      </c>
      <c r="G458" s="922"/>
      <c r="H458" s="931"/>
      <c r="I458" s="879"/>
      <c r="J458" s="880"/>
      <c r="K458" s="881"/>
      <c r="L458" s="882"/>
      <c r="M458" s="881"/>
      <c r="N458" s="883"/>
      <c r="O458" s="19"/>
      <c r="P458" s="245"/>
      <c r="Q458" s="245"/>
      <c r="R458" s="245"/>
      <c r="S458" s="245"/>
      <c r="T458" s="245"/>
      <c r="U458" s="245"/>
      <c r="V458" s="245"/>
      <c r="W458" s="365" t="b">
        <f>W457</f>
        <v>0</v>
      </c>
    </row>
    <row r="459" spans="3:23" ht="25.5" customHeight="1" thickBot="1" x14ac:dyDescent="0.3">
      <c r="C459" s="318"/>
      <c r="D459" s="322"/>
      <c r="E459" s="324" t="s">
        <v>312</v>
      </c>
      <c r="F459" s="912" t="str">
        <f>Translations!$B$418</f>
        <v>importeras (från produktriktmärke)</v>
      </c>
      <c r="G459" s="913"/>
      <c r="H459" s="931"/>
      <c r="I459" s="903"/>
      <c r="J459" s="904"/>
      <c r="K459" s="898"/>
      <c r="L459" s="902"/>
      <c r="M459" s="898"/>
      <c r="N459" s="899"/>
      <c r="O459" s="19"/>
      <c r="P459" s="245"/>
      <c r="Q459" s="245"/>
      <c r="R459" s="245"/>
      <c r="S459" s="245"/>
      <c r="T459" s="245"/>
      <c r="U459" s="245"/>
      <c r="V459" s="358" t="b">
        <f>V457</f>
        <v>0</v>
      </c>
      <c r="W459" s="364" t="b">
        <f>OR(AND(M452&lt;&gt;"",M452=FALSE),AND(H459&lt;&gt;"",H459=FALSE))</f>
        <v>0</v>
      </c>
    </row>
    <row r="460" spans="3:23" ht="12.75" customHeight="1" thickBot="1" x14ac:dyDescent="0.3">
      <c r="C460" s="318"/>
      <c r="D460" s="322"/>
      <c r="E460" s="324" t="s">
        <v>313</v>
      </c>
      <c r="F460" s="921" t="str">
        <f>Translations!$B$417</f>
        <v>Mätbara nettoflöden</v>
      </c>
      <c r="G460" s="922"/>
      <c r="H460" s="931"/>
      <c r="I460" s="879"/>
      <c r="J460" s="880"/>
      <c r="K460" s="881"/>
      <c r="L460" s="882"/>
      <c r="M460" s="881"/>
      <c r="N460" s="883"/>
      <c r="O460" s="19"/>
      <c r="P460" s="245"/>
      <c r="Q460" s="245"/>
      <c r="R460" s="245"/>
      <c r="S460" s="245"/>
      <c r="T460" s="245"/>
      <c r="U460" s="245"/>
      <c r="V460" s="245"/>
      <c r="W460" s="365" t="b">
        <f>W459</f>
        <v>0</v>
      </c>
    </row>
    <row r="461" spans="3:23" ht="12.75" customHeight="1" thickBot="1" x14ac:dyDescent="0.3">
      <c r="C461" s="318"/>
      <c r="D461" s="322"/>
      <c r="E461" s="324" t="s">
        <v>314</v>
      </c>
      <c r="F461" s="912" t="str">
        <f>Translations!$B$419</f>
        <v>importeras (från massa)</v>
      </c>
      <c r="G461" s="913"/>
      <c r="H461" s="931"/>
      <c r="I461" s="903"/>
      <c r="J461" s="904"/>
      <c r="K461" s="898"/>
      <c r="L461" s="902"/>
      <c r="M461" s="898"/>
      <c r="N461" s="899"/>
      <c r="O461" s="19"/>
      <c r="P461" s="245"/>
      <c r="Q461" s="245"/>
      <c r="R461" s="245"/>
      <c r="S461" s="245"/>
      <c r="T461" s="245"/>
      <c r="U461" s="245"/>
      <c r="V461" s="358" t="b">
        <f>V459</f>
        <v>0</v>
      </c>
      <c r="W461" s="364" t="b">
        <f>OR(AND(M452&lt;&gt;"",M452=FALSE),AND(H461&lt;&gt;"",H461=FALSE))</f>
        <v>0</v>
      </c>
    </row>
    <row r="462" spans="3:23" ht="12.75" customHeight="1" thickBot="1" x14ac:dyDescent="0.3">
      <c r="C462" s="318"/>
      <c r="D462" s="322"/>
      <c r="E462" s="324" t="s">
        <v>315</v>
      </c>
      <c r="F462" s="921" t="str">
        <f>Translations!$B$417</f>
        <v>Mätbara nettoflöden</v>
      </c>
      <c r="G462" s="922"/>
      <c r="H462" s="931"/>
      <c r="I462" s="879"/>
      <c r="J462" s="880"/>
      <c r="K462" s="881"/>
      <c r="L462" s="882"/>
      <c r="M462" s="881"/>
      <c r="N462" s="883"/>
      <c r="O462" s="19"/>
      <c r="P462" s="245"/>
      <c r="Q462" s="245"/>
      <c r="R462" s="245"/>
      <c r="S462" s="245"/>
      <c r="T462" s="245"/>
      <c r="U462" s="245"/>
      <c r="V462" s="245"/>
      <c r="W462" s="365" t="b">
        <f>W461</f>
        <v>0</v>
      </c>
    </row>
    <row r="463" spans="3:23" ht="25.5" customHeight="1" thickBot="1" x14ac:dyDescent="0.3">
      <c r="C463" s="318"/>
      <c r="D463" s="322"/>
      <c r="E463" s="324" t="s">
        <v>316</v>
      </c>
      <c r="F463" s="912" t="str">
        <f>Translations!$B$420</f>
        <v>importeras (från bränsleriktmärke)</v>
      </c>
      <c r="G463" s="913"/>
      <c r="H463" s="931"/>
      <c r="I463" s="903"/>
      <c r="J463" s="904"/>
      <c r="K463" s="898"/>
      <c r="L463" s="902"/>
      <c r="M463" s="898"/>
      <c r="N463" s="899"/>
      <c r="O463" s="19"/>
      <c r="P463" s="245"/>
      <c r="Q463" s="245"/>
      <c r="R463" s="245"/>
      <c r="S463" s="245"/>
      <c r="T463" s="245"/>
      <c r="U463" s="245"/>
      <c r="V463" s="358" t="b">
        <f>V461</f>
        <v>0</v>
      </c>
      <c r="W463" s="364" t="b">
        <f>OR(AND(M452&lt;&gt;"",M452=FALSE),AND(H463&lt;&gt;"",H463=FALSE))</f>
        <v>0</v>
      </c>
    </row>
    <row r="464" spans="3:23" ht="12.75" customHeight="1" thickBot="1" x14ac:dyDescent="0.3">
      <c r="C464" s="318"/>
      <c r="D464" s="322"/>
      <c r="E464" s="324" t="s">
        <v>317</v>
      </c>
      <c r="F464" s="921" t="str">
        <f>Translations!$B$417</f>
        <v>Mätbara nettoflöden</v>
      </c>
      <c r="G464" s="922"/>
      <c r="H464" s="931"/>
      <c r="I464" s="879"/>
      <c r="J464" s="880"/>
      <c r="K464" s="881"/>
      <c r="L464" s="882"/>
      <c r="M464" s="881"/>
      <c r="N464" s="883"/>
      <c r="O464" s="19"/>
      <c r="P464" s="245"/>
      <c r="Q464" s="245"/>
      <c r="R464" s="245"/>
      <c r="S464" s="245"/>
      <c r="T464" s="245"/>
      <c r="U464" s="245"/>
      <c r="V464" s="245"/>
      <c r="W464" s="365" t="b">
        <f>W463</f>
        <v>0</v>
      </c>
    </row>
    <row r="465" spans="1:23" ht="12.75" customHeight="1" thickBot="1" x14ac:dyDescent="0.3">
      <c r="C465" s="318"/>
      <c r="D465" s="322"/>
      <c r="E465" s="324" t="s">
        <v>318</v>
      </c>
      <c r="F465" s="912" t="str">
        <f>Translations!$B$421</f>
        <v>importeras (från restgaser)</v>
      </c>
      <c r="G465" s="913"/>
      <c r="H465" s="931"/>
      <c r="I465" s="903"/>
      <c r="J465" s="904"/>
      <c r="K465" s="898"/>
      <c r="L465" s="902"/>
      <c r="M465" s="898"/>
      <c r="N465" s="899"/>
      <c r="O465" s="19"/>
      <c r="P465" s="245"/>
      <c r="Q465" s="245"/>
      <c r="R465" s="245"/>
      <c r="S465" s="245"/>
      <c r="T465" s="245"/>
      <c r="U465" s="245"/>
      <c r="V465" s="358" t="b">
        <f>V463</f>
        <v>0</v>
      </c>
      <c r="W465" s="364" t="b">
        <f>OR(AND(M452&lt;&gt;"",M452=FALSE),AND(H465&lt;&gt;"",H465=FALSE))</f>
        <v>0</v>
      </c>
    </row>
    <row r="466" spans="1:23" ht="12.75" customHeight="1" thickBot="1" x14ac:dyDescent="0.3">
      <c r="C466" s="318"/>
      <c r="D466" s="322"/>
      <c r="E466" s="324" t="s">
        <v>319</v>
      </c>
      <c r="F466" s="921" t="str">
        <f>Translations!$B$417</f>
        <v>Mätbara nettoflöden</v>
      </c>
      <c r="G466" s="922"/>
      <c r="H466" s="931"/>
      <c r="I466" s="879"/>
      <c r="J466" s="880"/>
      <c r="K466" s="881"/>
      <c r="L466" s="882"/>
      <c r="M466" s="881"/>
      <c r="N466" s="883"/>
      <c r="O466" s="19"/>
      <c r="P466" s="245"/>
      <c r="Q466" s="245"/>
      <c r="R466" s="245"/>
      <c r="S466" s="245"/>
      <c r="T466" s="245"/>
      <c r="U466" s="245"/>
      <c r="V466" s="245"/>
      <c r="W466" s="268" t="b">
        <f>W465</f>
        <v>0</v>
      </c>
    </row>
    <row r="467" spans="1:23" ht="5.0999999999999996" customHeight="1" x14ac:dyDescent="0.25">
      <c r="C467" s="318"/>
      <c r="D467" s="322"/>
      <c r="E467" s="319"/>
      <c r="F467" s="319"/>
      <c r="G467" s="319"/>
      <c r="H467" s="319"/>
      <c r="I467" s="319"/>
      <c r="J467" s="319"/>
      <c r="K467" s="319"/>
      <c r="L467" s="319"/>
      <c r="M467" s="319"/>
      <c r="N467" s="320"/>
      <c r="O467" s="19"/>
      <c r="P467" s="245"/>
      <c r="Q467" s="245"/>
      <c r="R467" s="245"/>
      <c r="S467" s="245"/>
      <c r="T467" s="245"/>
      <c r="U467" s="245"/>
      <c r="V467" s="245"/>
      <c r="W467" s="360"/>
    </row>
    <row r="468" spans="1:23" ht="12.75" customHeight="1" x14ac:dyDescent="0.25">
      <c r="C468" s="318"/>
      <c r="D468" s="322"/>
      <c r="E468" s="324" t="s">
        <v>320</v>
      </c>
      <c r="F468" s="923" t="str">
        <f>Translations!$B$257</f>
        <v>Beskrivning av den metod som används</v>
      </c>
      <c r="G468" s="923"/>
      <c r="H468" s="923"/>
      <c r="I468" s="923"/>
      <c r="J468" s="923"/>
      <c r="K468" s="923"/>
      <c r="L468" s="923"/>
      <c r="M468" s="923"/>
      <c r="N468" s="924"/>
      <c r="O468" s="19"/>
      <c r="P468" s="245"/>
      <c r="Q468" s="245"/>
      <c r="R468" s="245"/>
      <c r="S468" s="245"/>
      <c r="T468" s="245"/>
      <c r="U468" s="245"/>
      <c r="V468" s="245"/>
      <c r="W468" s="360"/>
    </row>
    <row r="469" spans="1:23" ht="5.0999999999999996" customHeight="1" x14ac:dyDescent="0.25">
      <c r="C469" s="318"/>
      <c r="D469" s="319"/>
      <c r="E469" s="323"/>
      <c r="F469" s="213"/>
      <c r="G469" s="556"/>
      <c r="H469" s="556"/>
      <c r="I469" s="556"/>
      <c r="J469" s="556"/>
      <c r="K469" s="556"/>
      <c r="L469" s="556"/>
      <c r="M469" s="556"/>
      <c r="N469" s="557"/>
      <c r="O469" s="19"/>
      <c r="P469" s="245"/>
      <c r="Q469" s="245"/>
      <c r="R469" s="245"/>
      <c r="S469" s="245"/>
      <c r="T469" s="245"/>
      <c r="U469" s="245"/>
      <c r="V469" s="245"/>
      <c r="W469" s="360"/>
    </row>
    <row r="470" spans="1:23" ht="12.75" customHeight="1" x14ac:dyDescent="0.25">
      <c r="C470" s="318"/>
      <c r="D470" s="322"/>
      <c r="E470" s="324"/>
      <c r="F470" s="932" t="str">
        <f>IF(M351=EUConst_Relevant,HYPERLINK("#" &amp; Q470,EUConst_MsgDescription),"")</f>
        <v/>
      </c>
      <c r="G470" s="906"/>
      <c r="H470" s="906"/>
      <c r="I470" s="906"/>
      <c r="J470" s="906"/>
      <c r="K470" s="906"/>
      <c r="L470" s="906"/>
      <c r="M470" s="906"/>
      <c r="N470" s="907"/>
      <c r="O470" s="19"/>
      <c r="P470" s="22" t="s">
        <v>175</v>
      </c>
      <c r="Q470" s="371" t="str">
        <f>"#"&amp;ADDRESS(ROW($C$11),COLUMN($C$11))</f>
        <v>#$C$11</v>
      </c>
      <c r="R470" s="245"/>
      <c r="S470" s="245"/>
      <c r="T470" s="245"/>
      <c r="U470" s="245"/>
      <c r="V470" s="245"/>
      <c r="W470" s="360"/>
    </row>
    <row r="471" spans="1:23" ht="5.0999999999999996" customHeight="1" x14ac:dyDescent="0.25">
      <c r="C471" s="318"/>
      <c r="D471" s="322"/>
      <c r="E471" s="325"/>
      <c r="F471" s="933"/>
      <c r="G471" s="933"/>
      <c r="H471" s="933"/>
      <c r="I471" s="933"/>
      <c r="J471" s="933"/>
      <c r="K471" s="933"/>
      <c r="L471" s="933"/>
      <c r="M471" s="933"/>
      <c r="N471" s="934"/>
      <c r="O471" s="19"/>
      <c r="P471" s="245"/>
      <c r="Q471" s="245"/>
      <c r="R471" s="245"/>
      <c r="S471" s="245"/>
      <c r="T471" s="245"/>
      <c r="U471" s="245"/>
      <c r="V471" s="245"/>
      <c r="W471" s="360"/>
    </row>
    <row r="472" spans="1:23" s="249" customFormat="1" ht="50.1" customHeight="1" x14ac:dyDescent="0.25">
      <c r="A472" s="254"/>
      <c r="B472" s="12"/>
      <c r="C472" s="318"/>
      <c r="D472" s="325"/>
      <c r="E472" s="325"/>
      <c r="F472" s="891"/>
      <c r="G472" s="892"/>
      <c r="H472" s="892"/>
      <c r="I472" s="892"/>
      <c r="J472" s="892"/>
      <c r="K472" s="892"/>
      <c r="L472" s="892"/>
      <c r="M472" s="892"/>
      <c r="N472" s="893"/>
      <c r="O472" s="19"/>
      <c r="P472" s="254"/>
      <c r="Q472" s="254"/>
      <c r="R472" s="254"/>
      <c r="S472" s="245"/>
      <c r="T472" s="245"/>
      <c r="U472" s="254"/>
      <c r="V472" s="254"/>
      <c r="W472" s="366" t="b">
        <f>V457</f>
        <v>0</v>
      </c>
    </row>
    <row r="473" spans="1:23" ht="5.0999999999999996" customHeight="1" x14ac:dyDescent="0.25">
      <c r="C473" s="318"/>
      <c r="D473" s="322"/>
      <c r="E473" s="319"/>
      <c r="F473" s="319"/>
      <c r="G473" s="319"/>
      <c r="H473" s="319"/>
      <c r="I473" s="319"/>
      <c r="J473" s="319"/>
      <c r="K473" s="319"/>
      <c r="L473" s="319"/>
      <c r="M473" s="319"/>
      <c r="N473" s="320"/>
      <c r="O473" s="19"/>
      <c r="P473" s="245"/>
      <c r="Q473" s="245"/>
      <c r="R473" s="245"/>
      <c r="S473" s="245"/>
      <c r="T473" s="245"/>
      <c r="U473" s="245"/>
      <c r="V473" s="245"/>
      <c r="W473" s="360"/>
    </row>
    <row r="474" spans="1:23" ht="12.75" customHeight="1" x14ac:dyDescent="0.25">
      <c r="C474" s="318"/>
      <c r="D474" s="322"/>
      <c r="E474" s="324"/>
      <c r="F474" s="935" t="str">
        <f>Translations!$B$210</f>
        <v>Hänvisning till externa filer, i förekommande fall</v>
      </c>
      <c r="G474" s="935"/>
      <c r="H474" s="935"/>
      <c r="I474" s="935"/>
      <c r="J474" s="935"/>
      <c r="K474" s="845"/>
      <c r="L474" s="845"/>
      <c r="M474" s="845"/>
      <c r="N474" s="845"/>
      <c r="O474" s="19"/>
      <c r="P474" s="245"/>
      <c r="Q474" s="245"/>
      <c r="R474" s="245"/>
      <c r="S474" s="245"/>
      <c r="T474" s="245"/>
      <c r="U474" s="245"/>
      <c r="V474" s="245"/>
      <c r="W474" s="366" t="b">
        <f>W472</f>
        <v>0</v>
      </c>
    </row>
    <row r="475" spans="1:23" ht="5.0999999999999996" customHeight="1" thickBot="1" x14ac:dyDescent="0.3">
      <c r="C475" s="318"/>
      <c r="D475" s="322"/>
      <c r="E475" s="319"/>
      <c r="F475" s="319"/>
      <c r="G475" s="319"/>
      <c r="H475" s="319"/>
      <c r="I475" s="319"/>
      <c r="J475" s="319"/>
      <c r="K475" s="319"/>
      <c r="L475" s="319"/>
      <c r="M475" s="319"/>
      <c r="N475" s="320"/>
      <c r="O475" s="19"/>
      <c r="P475" s="245"/>
      <c r="Q475" s="245"/>
      <c r="R475" s="245"/>
      <c r="S475" s="245"/>
      <c r="T475" s="245"/>
      <c r="U475" s="245"/>
      <c r="V475" s="254"/>
      <c r="W475" s="360"/>
    </row>
    <row r="476" spans="1:23" ht="12.75" customHeight="1" thickBot="1" x14ac:dyDescent="0.3">
      <c r="C476" s="318"/>
      <c r="D476" s="322" t="s">
        <v>32</v>
      </c>
      <c r="E476" s="951" t="str">
        <f>Translations!$B$258</f>
        <v>Har den hierarkiska ordningen följts?</v>
      </c>
      <c r="F476" s="951"/>
      <c r="G476" s="951"/>
      <c r="H476" s="952"/>
      <c r="I476" s="260"/>
      <c r="J476" s="330" t="str">
        <f>Translations!$B$259</f>
        <v>Om inte, varför?</v>
      </c>
      <c r="K476" s="871"/>
      <c r="L476" s="872"/>
      <c r="M476" s="872"/>
      <c r="N476" s="886"/>
      <c r="O476" s="19"/>
      <c r="P476" s="245"/>
      <c r="Q476" s="245"/>
      <c r="R476" s="245"/>
      <c r="S476" s="245"/>
      <c r="T476" s="245"/>
      <c r="U476" s="245"/>
      <c r="V476" s="368" t="b">
        <f>W474</f>
        <v>0</v>
      </c>
      <c r="W476" s="361" t="b">
        <f>OR(W472,AND(I476&lt;&gt;"",I476=TRUE))</f>
        <v>0</v>
      </c>
    </row>
    <row r="477" spans="1:23" ht="5.0999999999999996" customHeight="1" x14ac:dyDescent="0.25">
      <c r="C477" s="318"/>
      <c r="D477" s="319"/>
      <c r="E477" s="552"/>
      <c r="F477" s="552"/>
      <c r="G477" s="552"/>
      <c r="H477" s="552"/>
      <c r="I477" s="552"/>
      <c r="J477" s="552"/>
      <c r="K477" s="552"/>
      <c r="L477" s="552"/>
      <c r="M477" s="552"/>
      <c r="N477" s="553"/>
      <c r="O477" s="19"/>
      <c r="P477" s="245"/>
      <c r="Q477" s="245"/>
      <c r="R477" s="245"/>
      <c r="S477" s="245"/>
      <c r="T477" s="245"/>
      <c r="U477" s="245"/>
      <c r="V477" s="254"/>
      <c r="W477" s="360"/>
    </row>
    <row r="478" spans="1:23" ht="12.75" customHeight="1" x14ac:dyDescent="0.25">
      <c r="C478" s="318"/>
      <c r="D478" s="331"/>
      <c r="E478" s="331"/>
      <c r="F478" s="923" t="str">
        <f>Translations!$B$264</f>
        <v>Ytterligare uppgifter om eventuella avvikelser från hierarkin</v>
      </c>
      <c r="G478" s="923"/>
      <c r="H478" s="923"/>
      <c r="I478" s="923"/>
      <c r="J478" s="923"/>
      <c r="K478" s="923"/>
      <c r="L478" s="923"/>
      <c r="M478" s="923"/>
      <c r="N478" s="924"/>
      <c r="O478" s="19"/>
      <c r="P478" s="245"/>
      <c r="Q478" s="245"/>
      <c r="R478" s="245"/>
      <c r="S478" s="245"/>
      <c r="T478" s="245"/>
      <c r="U478" s="245"/>
      <c r="V478" s="254"/>
      <c r="W478" s="360"/>
    </row>
    <row r="479" spans="1:23" ht="25.5" customHeight="1" x14ac:dyDescent="0.25">
      <c r="C479" s="318"/>
      <c r="D479" s="331"/>
      <c r="E479" s="331"/>
      <c r="F479" s="891"/>
      <c r="G479" s="892"/>
      <c r="H479" s="892"/>
      <c r="I479" s="892"/>
      <c r="J479" s="892"/>
      <c r="K479" s="892"/>
      <c r="L479" s="892"/>
      <c r="M479" s="892"/>
      <c r="N479" s="893"/>
      <c r="O479" s="19"/>
      <c r="P479" s="245"/>
      <c r="Q479" s="245"/>
      <c r="R479" s="245"/>
      <c r="S479" s="245"/>
      <c r="T479" s="245"/>
      <c r="U479" s="245"/>
      <c r="V479" s="254"/>
      <c r="W479" s="366" t="b">
        <f>W476</f>
        <v>0</v>
      </c>
    </row>
    <row r="480" spans="1:23" ht="5.0999999999999996" customHeight="1" x14ac:dyDescent="0.25">
      <c r="C480" s="318"/>
      <c r="D480" s="319"/>
      <c r="E480" s="552"/>
      <c r="F480" s="552"/>
      <c r="G480" s="552"/>
      <c r="H480" s="552"/>
      <c r="I480" s="552"/>
      <c r="J480" s="552"/>
      <c r="K480" s="552"/>
      <c r="L480" s="552"/>
      <c r="M480" s="552"/>
      <c r="N480" s="553"/>
      <c r="O480" s="19"/>
      <c r="P480" s="245"/>
      <c r="Q480" s="245"/>
      <c r="R480" s="245"/>
      <c r="S480" s="245"/>
      <c r="T480" s="245"/>
      <c r="U480" s="245"/>
      <c r="V480" s="254"/>
      <c r="W480" s="360"/>
    </row>
    <row r="481" spans="1:25" ht="12.75" customHeight="1" x14ac:dyDescent="0.25">
      <c r="C481" s="318"/>
      <c r="D481" s="322" t="s">
        <v>33</v>
      </c>
      <c r="E481" s="925" t="str">
        <f>Translations!$B$363</f>
        <v>Beskrivning av den metod som används för att fastställa relevanta tillskrivningsbara utsläppsfaktorer enligt avsnitt 10.1.2 och 10.1.3 i bilaga VII till FAR.</v>
      </c>
      <c r="F481" s="925"/>
      <c r="G481" s="925"/>
      <c r="H481" s="925"/>
      <c r="I481" s="925"/>
      <c r="J481" s="925"/>
      <c r="K481" s="925"/>
      <c r="L481" s="925"/>
      <c r="M481" s="925"/>
      <c r="N481" s="926"/>
      <c r="O481" s="19"/>
      <c r="P481" s="245"/>
      <c r="Q481" s="245"/>
      <c r="R481" s="245"/>
      <c r="S481" s="245"/>
      <c r="T481" s="245"/>
      <c r="U481" s="245"/>
      <c r="V481" s="254"/>
      <c r="W481" s="360"/>
    </row>
    <row r="482" spans="1:25" ht="5.0999999999999996" customHeight="1" x14ac:dyDescent="0.25">
      <c r="C482" s="318"/>
      <c r="D482" s="319"/>
      <c r="E482" s="323"/>
      <c r="F482" s="213"/>
      <c r="G482" s="556"/>
      <c r="H482" s="556"/>
      <c r="I482" s="556"/>
      <c r="J482" s="556"/>
      <c r="K482" s="556"/>
      <c r="L482" s="556"/>
      <c r="M482" s="556"/>
      <c r="N482" s="557"/>
      <c r="O482" s="19"/>
      <c r="P482" s="245"/>
      <c r="Q482" s="245"/>
      <c r="R482" s="245"/>
      <c r="S482" s="245"/>
      <c r="T482" s="245"/>
      <c r="U482" s="245"/>
      <c r="V482" s="245"/>
      <c r="W482" s="360"/>
    </row>
    <row r="483" spans="1:25" ht="12.75" customHeight="1" x14ac:dyDescent="0.25">
      <c r="C483" s="318"/>
      <c r="D483" s="322"/>
      <c r="E483" s="324"/>
      <c r="F483" s="932" t="str">
        <f>IF(M351=EUConst_Relevant,HYPERLINK("#" &amp; Q483,EUConst_MsgDescription),"")</f>
        <v/>
      </c>
      <c r="G483" s="906"/>
      <c r="H483" s="906"/>
      <c r="I483" s="906"/>
      <c r="J483" s="906"/>
      <c r="K483" s="906"/>
      <c r="L483" s="906"/>
      <c r="M483" s="906"/>
      <c r="N483" s="907"/>
      <c r="O483" s="19"/>
      <c r="P483" s="22" t="s">
        <v>175</v>
      </c>
      <c r="Q483" s="371" t="str">
        <f>"#"&amp;ADDRESS(ROW($C$11),COLUMN($C$11))</f>
        <v>#$C$11</v>
      </c>
      <c r="R483" s="245"/>
      <c r="S483" s="245"/>
      <c r="T483" s="245"/>
      <c r="U483" s="245"/>
      <c r="V483" s="245"/>
      <c r="W483" s="360"/>
    </row>
    <row r="484" spans="1:25" ht="5.0999999999999996" customHeight="1" x14ac:dyDescent="0.25">
      <c r="C484" s="318"/>
      <c r="D484" s="322"/>
      <c r="E484" s="325"/>
      <c r="F484" s="933"/>
      <c r="G484" s="933"/>
      <c r="H484" s="933"/>
      <c r="I484" s="933"/>
      <c r="J484" s="933"/>
      <c r="K484" s="933"/>
      <c r="L484" s="933"/>
      <c r="M484" s="933"/>
      <c r="N484" s="934"/>
      <c r="O484" s="19"/>
      <c r="P484" s="245"/>
      <c r="Q484" s="245"/>
      <c r="R484" s="245"/>
      <c r="S484" s="245"/>
      <c r="T484" s="245"/>
      <c r="U484" s="245"/>
      <c r="V484" s="245"/>
      <c r="W484" s="360"/>
    </row>
    <row r="485" spans="1:25" s="249" customFormat="1" ht="50.1" customHeight="1" x14ac:dyDescent="0.25">
      <c r="A485" s="254"/>
      <c r="B485" s="12"/>
      <c r="C485" s="318"/>
      <c r="D485" s="331"/>
      <c r="E485" s="332"/>
      <c r="F485" s="891"/>
      <c r="G485" s="892"/>
      <c r="H485" s="892"/>
      <c r="I485" s="892"/>
      <c r="J485" s="892"/>
      <c r="K485" s="892"/>
      <c r="L485" s="892"/>
      <c r="M485" s="892"/>
      <c r="N485" s="893"/>
      <c r="O485" s="19"/>
      <c r="P485" s="269"/>
      <c r="Q485" s="245"/>
      <c r="R485" s="254"/>
      <c r="S485" s="245"/>
      <c r="T485" s="245"/>
      <c r="U485" s="254"/>
      <c r="V485" s="254"/>
      <c r="W485" s="366" t="b">
        <f>W474</f>
        <v>0</v>
      </c>
    </row>
    <row r="486" spans="1:25" ht="5.0999999999999996" customHeight="1" x14ac:dyDescent="0.25">
      <c r="C486" s="318"/>
      <c r="D486" s="322"/>
      <c r="E486" s="319"/>
      <c r="F486" s="319"/>
      <c r="G486" s="319"/>
      <c r="H486" s="319"/>
      <c r="I486" s="319"/>
      <c r="J486" s="319"/>
      <c r="K486" s="319"/>
      <c r="L486" s="319"/>
      <c r="M486" s="319"/>
      <c r="N486" s="320"/>
      <c r="O486" s="19"/>
      <c r="P486" s="245"/>
      <c r="Q486" s="245"/>
      <c r="R486" s="245"/>
      <c r="S486" s="245"/>
      <c r="T486" s="245"/>
      <c r="U486" s="245"/>
      <c r="V486" s="245"/>
      <c r="W486" s="360"/>
    </row>
    <row r="487" spans="1:25" ht="12.75" customHeight="1" thickBot="1" x14ac:dyDescent="0.3">
      <c r="C487" s="318"/>
      <c r="D487" s="322"/>
      <c r="E487" s="324"/>
      <c r="F487" s="935" t="str">
        <f>Translations!$B$210</f>
        <v>Hänvisning till externa filer, i förekommande fall</v>
      </c>
      <c r="G487" s="935"/>
      <c r="H487" s="935"/>
      <c r="I487" s="935"/>
      <c r="J487" s="935"/>
      <c r="K487" s="845"/>
      <c r="L487" s="845"/>
      <c r="M487" s="845"/>
      <c r="N487" s="845"/>
      <c r="O487" s="19"/>
      <c r="P487" s="245"/>
      <c r="Q487" s="245"/>
      <c r="R487" s="245"/>
      <c r="S487" s="245"/>
      <c r="T487" s="245"/>
      <c r="U487" s="245"/>
      <c r="V487" s="245"/>
      <c r="W487" s="367" t="b">
        <f>W485</f>
        <v>0</v>
      </c>
    </row>
    <row r="488" spans="1:25" s="20" customFormat="1" ht="13.2" x14ac:dyDescent="0.25">
      <c r="A488" s="18"/>
      <c r="B488" s="36"/>
      <c r="C488" s="337"/>
      <c r="D488" s="338"/>
      <c r="E488" s="338"/>
      <c r="F488" s="338"/>
      <c r="G488" s="338"/>
      <c r="H488" s="338"/>
      <c r="I488" s="338"/>
      <c r="J488" s="338"/>
      <c r="K488" s="338"/>
      <c r="L488" s="338"/>
      <c r="M488" s="338"/>
      <c r="N488" s="339"/>
      <c r="O488" s="19"/>
      <c r="P488" s="245"/>
      <c r="Q488" s="245"/>
      <c r="R488" s="245"/>
      <c r="S488" s="23"/>
      <c r="T488" s="22"/>
      <c r="U488" s="22"/>
      <c r="V488" s="22"/>
      <c r="W488" s="238"/>
    </row>
    <row r="489" spans="1:25" s="20" customFormat="1" ht="14.4" thickBot="1" x14ac:dyDescent="0.3">
      <c r="A489" s="18"/>
      <c r="B489" s="36"/>
      <c r="C489" s="36"/>
      <c r="D489" s="36"/>
      <c r="E489" s="36"/>
      <c r="F489" s="36"/>
      <c r="G489" s="36"/>
      <c r="H489" s="36"/>
      <c r="I489" s="36"/>
      <c r="J489" s="36"/>
      <c r="K489" s="36"/>
      <c r="L489" s="36"/>
      <c r="M489" s="36"/>
      <c r="N489" s="36"/>
      <c r="O489" s="19"/>
      <c r="P489" s="245"/>
      <c r="Q489" s="245"/>
      <c r="R489" s="23"/>
      <c r="S489" s="23"/>
      <c r="T489" s="22"/>
      <c r="U489" s="22"/>
      <c r="V489" s="22"/>
      <c r="W489" s="238"/>
      <c r="X489" s="244"/>
      <c r="Y489" s="244"/>
    </row>
    <row r="490" spans="1:25" s="20" customFormat="1" ht="12.75" customHeight="1" thickBot="1" x14ac:dyDescent="0.35">
      <c r="A490" s="18"/>
      <c r="B490" s="36"/>
      <c r="C490" s="281"/>
      <c r="D490" s="281"/>
      <c r="E490" s="281"/>
      <c r="F490" s="281"/>
      <c r="G490" s="281"/>
      <c r="H490" s="281"/>
      <c r="I490" s="281"/>
      <c r="J490" s="281"/>
      <c r="K490" s="281"/>
      <c r="L490" s="281"/>
      <c r="M490" s="281"/>
      <c r="N490" s="281"/>
      <c r="O490" s="19"/>
      <c r="P490" s="22"/>
      <c r="Q490" s="22"/>
      <c r="R490" s="23"/>
      <c r="S490" s="23"/>
      <c r="T490" s="22"/>
      <c r="U490" s="22"/>
      <c r="V490" s="22"/>
      <c r="W490" s="238"/>
      <c r="X490" s="244"/>
      <c r="Y490" s="244"/>
    </row>
    <row r="491" spans="1:25" s="20" customFormat="1" ht="15" customHeight="1" thickBot="1" x14ac:dyDescent="0.3">
      <c r="A491" s="245"/>
      <c r="B491" s="163"/>
      <c r="C491" s="374">
        <f>C351+1</f>
        <v>4</v>
      </c>
      <c r="D491" s="1020" t="str">
        <f>Translations!$B$386</f>
        <v>”Fall-back”-delanläggning:</v>
      </c>
      <c r="E491" s="1021"/>
      <c r="F491" s="1021"/>
      <c r="G491" s="1021"/>
      <c r="H491" s="1022"/>
      <c r="I491" s="1023" t="str">
        <f>INDEX(EUconst_FallBackListNames,$C491)</f>
        <v>Fjärrvärmedelanläggning</v>
      </c>
      <c r="J491" s="1024"/>
      <c r="K491" s="1024"/>
      <c r="L491" s="1025"/>
      <c r="M491" s="1026" t="str">
        <f>IF(ISBLANK(INDEX(CNTR_FallBackSubInstRelevant,C491)),"",IF(INDEX(CNTR_FallBackSubInstRelevant,C491),EUConst_Relevant,EUConst_NotRelevant))</f>
        <v/>
      </c>
      <c r="N491" s="1027"/>
      <c r="O491" s="19"/>
      <c r="P491" s="373">
        <f>C491</f>
        <v>4</v>
      </c>
      <c r="Q491" s="245"/>
      <c r="R491" s="245"/>
      <c r="S491" s="245"/>
      <c r="T491" s="245"/>
      <c r="U491" s="23"/>
      <c r="V491" s="311" t="s">
        <v>326</v>
      </c>
      <c r="W491" s="356" t="b">
        <f>AND(CNTR_ExistSubInstEntries,M491=EUConst_NotRelevant)</f>
        <v>0</v>
      </c>
    </row>
    <row r="492" spans="1:25" s="20" customFormat="1" ht="12.75" customHeight="1" thickBot="1" x14ac:dyDescent="0.3">
      <c r="A492" s="245"/>
      <c r="B492" s="36"/>
      <c r="C492" s="278"/>
      <c r="D492" s="279"/>
      <c r="E492" s="279"/>
      <c r="F492" s="279"/>
      <c r="G492" s="279"/>
      <c r="H492" s="280"/>
      <c r="I492" s="1028" t="str">
        <f>IF(M491=EUConst_NotRelevant,HYPERLINK(Q492,EUconst_MsgGoToNextSubInst),IF(M491=EUConst_Relevant,HYPERLINK("",EUconst_MsgEnterThisSection),""))</f>
        <v/>
      </c>
      <c r="J492" s="1029"/>
      <c r="K492" s="1029"/>
      <c r="L492" s="1029"/>
      <c r="M492" s="1030"/>
      <c r="N492" s="1031"/>
      <c r="O492" s="19"/>
      <c r="P492" s="22" t="s">
        <v>175</v>
      </c>
      <c r="Q492" s="371" t="str">
        <f>"#JUMP_G"&amp;P491+1</f>
        <v>#JUMP_G5</v>
      </c>
      <c r="R492" s="22"/>
      <c r="S492" s="22"/>
      <c r="T492" s="22"/>
      <c r="U492" s="23"/>
      <c r="V492" s="23"/>
      <c r="W492" s="238"/>
      <c r="X492" s="244"/>
      <c r="Y492" s="244"/>
    </row>
    <row r="493" spans="1:25" ht="5.0999999999999996" customHeight="1" x14ac:dyDescent="0.25">
      <c r="C493" s="282"/>
      <c r="D493" s="283"/>
      <c r="E493" s="283"/>
      <c r="F493" s="283"/>
      <c r="G493" s="283"/>
      <c r="H493" s="283"/>
      <c r="I493" s="283"/>
      <c r="J493" s="283"/>
      <c r="K493" s="283"/>
      <c r="L493" s="283"/>
      <c r="M493" s="283"/>
      <c r="N493" s="284"/>
      <c r="O493" s="19"/>
      <c r="U493" s="23"/>
      <c r="V493" s="23"/>
      <c r="W493" s="238"/>
    </row>
    <row r="494" spans="1:25" ht="12.75" customHeight="1" x14ac:dyDescent="0.25">
      <c r="C494" s="224"/>
      <c r="D494" s="16" t="s">
        <v>25</v>
      </c>
      <c r="E494" s="744" t="str">
        <f>Translations!$B$297</f>
        <v>Delanläggningens systemgränser</v>
      </c>
      <c r="F494" s="744"/>
      <c r="G494" s="744"/>
      <c r="H494" s="744"/>
      <c r="I494" s="744"/>
      <c r="J494" s="744"/>
      <c r="K494" s="744"/>
      <c r="L494" s="744"/>
      <c r="M494" s="744"/>
      <c r="N494" s="961"/>
      <c r="O494" s="19"/>
      <c r="P494" s="245"/>
      <c r="Q494" s="245"/>
      <c r="R494" s="245"/>
      <c r="S494" s="245"/>
      <c r="T494" s="245"/>
      <c r="U494" s="23"/>
      <c r="V494" s="23"/>
      <c r="W494" s="238"/>
    </row>
    <row r="495" spans="1:25" ht="5.0999999999999996" customHeight="1" x14ac:dyDescent="0.25">
      <c r="B495" s="244"/>
      <c r="C495" s="224"/>
      <c r="N495" s="225"/>
      <c r="O495" s="19"/>
      <c r="P495" s="245"/>
      <c r="Q495" s="245"/>
      <c r="R495" s="245"/>
      <c r="S495" s="245"/>
      <c r="T495" s="245"/>
      <c r="U495" s="23"/>
      <c r="V495" s="23"/>
      <c r="W495" s="238"/>
    </row>
    <row r="496" spans="1:25" ht="12.75" customHeight="1" x14ac:dyDescent="0.25">
      <c r="B496" s="244"/>
      <c r="C496" s="224"/>
      <c r="D496" s="25" t="s">
        <v>31</v>
      </c>
      <c r="E496" s="862" t="str">
        <f>Translations!$B$249</f>
        <v>Information om tillämpad metod</v>
      </c>
      <c r="F496" s="862"/>
      <c r="G496" s="862"/>
      <c r="H496" s="862"/>
      <c r="I496" s="862"/>
      <c r="J496" s="862"/>
      <c r="K496" s="862"/>
      <c r="L496" s="862"/>
      <c r="M496" s="862"/>
      <c r="N496" s="968"/>
      <c r="O496" s="19"/>
      <c r="P496" s="245"/>
      <c r="Q496" s="245"/>
      <c r="R496" s="245"/>
      <c r="S496" s="245"/>
      <c r="T496" s="245"/>
      <c r="U496" s="23"/>
      <c r="V496" s="23"/>
      <c r="W496" s="238"/>
    </row>
    <row r="497" spans="2:23" ht="5.0999999999999996" customHeight="1" x14ac:dyDescent="0.25">
      <c r="B497" s="244"/>
      <c r="C497" s="224"/>
      <c r="D497" s="25"/>
      <c r="E497" s="783"/>
      <c r="F497" s="783"/>
      <c r="G497" s="783"/>
      <c r="H497" s="783"/>
      <c r="I497" s="783"/>
      <c r="J497" s="783"/>
      <c r="K497" s="783"/>
      <c r="L497" s="783"/>
      <c r="M497" s="783"/>
      <c r="N497" s="989"/>
      <c r="O497" s="19"/>
      <c r="P497" s="245"/>
      <c r="Q497" s="245"/>
      <c r="R497" s="245"/>
      <c r="S497" s="245"/>
      <c r="T497" s="245"/>
      <c r="U497" s="245"/>
      <c r="V497" s="245"/>
      <c r="W497" s="262"/>
    </row>
    <row r="498" spans="2:23" ht="50.1" customHeight="1" x14ac:dyDescent="0.25">
      <c r="B498" s="244"/>
      <c r="C498" s="224"/>
      <c r="D498" s="25"/>
      <c r="E498" s="972"/>
      <c r="F498" s="973"/>
      <c r="G498" s="973"/>
      <c r="H498" s="973"/>
      <c r="I498" s="973"/>
      <c r="J498" s="973"/>
      <c r="K498" s="973"/>
      <c r="L498" s="973"/>
      <c r="M498" s="973"/>
      <c r="N498" s="974"/>
      <c r="O498" s="19"/>
      <c r="P498" s="245"/>
      <c r="Q498" s="245"/>
      <c r="R498" s="245"/>
      <c r="S498" s="245"/>
      <c r="T498" s="245"/>
      <c r="U498" s="245"/>
      <c r="V498" s="245"/>
      <c r="W498" s="262"/>
    </row>
    <row r="499" spans="2:23" ht="5.0999999999999996" customHeight="1" x14ac:dyDescent="0.25">
      <c r="B499" s="244"/>
      <c r="C499" s="224"/>
      <c r="D499" s="25"/>
      <c r="N499" s="225"/>
      <c r="O499" s="19"/>
      <c r="P499" s="245"/>
      <c r="Q499" s="245"/>
      <c r="R499" s="245"/>
      <c r="S499" s="245"/>
      <c r="T499" s="245"/>
      <c r="U499" s="245"/>
      <c r="V499" s="245"/>
      <c r="W499" s="262"/>
    </row>
    <row r="500" spans="2:23" ht="12.75" customHeight="1" x14ac:dyDescent="0.25">
      <c r="B500" s="244"/>
      <c r="C500" s="224"/>
      <c r="D500" s="25" t="s">
        <v>32</v>
      </c>
      <c r="E500" s="975" t="str">
        <f>Translations!$B$210</f>
        <v>Hänvisning till externa filer, i förekommande fall</v>
      </c>
      <c r="F500" s="975"/>
      <c r="G500" s="975"/>
      <c r="H500" s="975"/>
      <c r="I500" s="975"/>
      <c r="J500" s="976"/>
      <c r="K500" s="845"/>
      <c r="L500" s="845"/>
      <c r="M500" s="845"/>
      <c r="N500" s="845"/>
      <c r="O500" s="19"/>
      <c r="P500" s="245"/>
      <c r="Q500" s="245"/>
      <c r="R500" s="245"/>
      <c r="S500" s="245"/>
      <c r="T500" s="245"/>
      <c r="U500" s="245"/>
      <c r="V500" s="245"/>
      <c r="W500" s="262"/>
    </row>
    <row r="501" spans="2:23" ht="5.0999999999999996" customHeight="1" x14ac:dyDescent="0.25">
      <c r="B501" s="244"/>
      <c r="C501" s="224"/>
      <c r="D501" s="25"/>
      <c r="N501" s="225"/>
      <c r="O501" s="19"/>
      <c r="P501" s="245"/>
      <c r="Q501" s="245"/>
      <c r="R501" s="245"/>
      <c r="S501" s="245"/>
      <c r="T501" s="245"/>
      <c r="U501" s="245"/>
      <c r="V501" s="245"/>
      <c r="W501" s="262"/>
    </row>
    <row r="502" spans="2:23" ht="12.75" customHeight="1" x14ac:dyDescent="0.25">
      <c r="B502" s="244"/>
      <c r="C502" s="224"/>
      <c r="D502" s="25" t="s">
        <v>33</v>
      </c>
      <c r="E502" s="975" t="str">
        <f>Translations!$B$305</f>
        <v>Hänvisning till ett separat utförligt flödesschema, i förekommande fall</v>
      </c>
      <c r="F502" s="975"/>
      <c r="G502" s="975"/>
      <c r="H502" s="975"/>
      <c r="I502" s="975"/>
      <c r="J502" s="976"/>
      <c r="K502" s="845"/>
      <c r="L502" s="845"/>
      <c r="M502" s="845"/>
      <c r="N502" s="845"/>
      <c r="O502" s="19"/>
      <c r="P502" s="245"/>
      <c r="Q502" s="245"/>
      <c r="R502" s="245"/>
      <c r="S502" s="245"/>
      <c r="T502" s="245"/>
      <c r="U502" s="245"/>
      <c r="V502" s="245"/>
      <c r="W502" s="262"/>
    </row>
    <row r="503" spans="2:23" ht="5.0999999999999996" customHeight="1" x14ac:dyDescent="0.25">
      <c r="B503" s="244"/>
      <c r="C503" s="224"/>
      <c r="D503" s="25"/>
      <c r="N503" s="225"/>
      <c r="O503" s="19"/>
      <c r="P503" s="245"/>
      <c r="Q503" s="245"/>
      <c r="R503" s="245"/>
      <c r="S503" s="245"/>
      <c r="T503" s="245"/>
      <c r="U503" s="245"/>
      <c r="V503" s="245"/>
      <c r="W503" s="262"/>
    </row>
    <row r="504" spans="2:23" ht="5.0999999999999996" customHeight="1" x14ac:dyDescent="0.25">
      <c r="B504" s="244"/>
      <c r="C504" s="232"/>
      <c r="D504" s="235"/>
      <c r="E504" s="233"/>
      <c r="F504" s="233"/>
      <c r="G504" s="233"/>
      <c r="H504" s="233"/>
      <c r="I504" s="233"/>
      <c r="J504" s="233"/>
      <c r="K504" s="233"/>
      <c r="L504" s="233"/>
      <c r="M504" s="233"/>
      <c r="N504" s="234"/>
      <c r="O504" s="19"/>
      <c r="P504" s="245"/>
      <c r="Q504" s="245"/>
      <c r="R504" s="245"/>
      <c r="S504" s="245"/>
      <c r="T504" s="245"/>
      <c r="U504" s="245"/>
      <c r="V504" s="245"/>
      <c r="W504" s="262"/>
    </row>
    <row r="505" spans="2:23" ht="12.75" customHeight="1" x14ac:dyDescent="0.25">
      <c r="B505" s="244"/>
      <c r="C505" s="224"/>
      <c r="D505" s="16" t="s">
        <v>26</v>
      </c>
      <c r="E505" s="744" t="str">
        <f>Translations!$B$388</f>
        <v>Metod för att fastställa den årliga verksamhetsnivån</v>
      </c>
      <c r="F505" s="744"/>
      <c r="G505" s="744"/>
      <c r="H505" s="744"/>
      <c r="I505" s="744"/>
      <c r="J505" s="744"/>
      <c r="K505" s="744"/>
      <c r="L505" s="744"/>
      <c r="M505" s="744"/>
      <c r="N505" s="961"/>
      <c r="O505" s="19"/>
      <c r="P505" s="245"/>
      <c r="Q505" s="245"/>
      <c r="R505" s="245"/>
      <c r="S505" s="254"/>
      <c r="T505" s="254"/>
      <c r="U505" s="245"/>
      <c r="V505" s="245"/>
      <c r="W505" s="262"/>
    </row>
    <row r="506" spans="2:23" ht="5.0999999999999996" customHeight="1" x14ac:dyDescent="0.25">
      <c r="B506" s="244"/>
      <c r="C506" s="224"/>
      <c r="D506" s="25"/>
      <c r="E506" s="25"/>
      <c r="F506" s="25"/>
      <c r="G506" s="25"/>
      <c r="H506" s="25"/>
      <c r="I506" s="25"/>
      <c r="J506" s="25"/>
      <c r="K506" s="25"/>
      <c r="L506" s="25"/>
      <c r="M506" s="25"/>
      <c r="N506" s="530"/>
      <c r="O506" s="19"/>
      <c r="P506" s="22"/>
      <c r="Q506" s="245"/>
      <c r="R506" s="245"/>
      <c r="S506" s="245"/>
      <c r="T506" s="245"/>
      <c r="U506" s="245"/>
      <c r="V506" s="245"/>
      <c r="W506" s="262"/>
    </row>
    <row r="507" spans="2:23" ht="12.75" customHeight="1" x14ac:dyDescent="0.25">
      <c r="B507" s="244"/>
      <c r="C507" s="224"/>
      <c r="D507" s="25" t="s">
        <v>32</v>
      </c>
      <c r="E507" s="862" t="str">
        <f>Translations!$B$249</f>
        <v>Information om tillämpad metod</v>
      </c>
      <c r="F507" s="862"/>
      <c r="G507" s="862"/>
      <c r="H507" s="862"/>
      <c r="I507" s="862"/>
      <c r="J507" s="862"/>
      <c r="K507" s="862"/>
      <c r="L507" s="862"/>
      <c r="M507" s="862"/>
      <c r="N507" s="968"/>
      <c r="O507" s="19"/>
      <c r="P507" s="245"/>
      <c r="Q507" s="245"/>
      <c r="R507" s="245"/>
      <c r="S507" s="245"/>
      <c r="T507" s="245"/>
      <c r="U507" s="245"/>
      <c r="V507" s="245"/>
      <c r="W507" s="262"/>
    </row>
    <row r="508" spans="2:23" ht="25.5" customHeight="1" x14ac:dyDescent="0.25">
      <c r="B508" s="244"/>
      <c r="C508" s="224"/>
      <c r="I508" s="863" t="str">
        <f>Translations!$B$254</f>
        <v>Datakälla</v>
      </c>
      <c r="J508" s="863"/>
      <c r="K508" s="863" t="str">
        <f>Translations!$B$255</f>
        <v>Andra datakällor 
(i förekommande fall)</v>
      </c>
      <c r="L508" s="863"/>
      <c r="M508" s="863" t="str">
        <f>Translations!$B$255</f>
        <v>Andra datakällor 
(i förekommande fall)</v>
      </c>
      <c r="N508" s="863"/>
      <c r="O508" s="19"/>
      <c r="P508" s="245"/>
      <c r="Q508" s="245"/>
      <c r="R508" s="245"/>
      <c r="S508" s="245"/>
      <c r="T508" s="245"/>
      <c r="U508" s="245"/>
      <c r="V508" s="245"/>
      <c r="W508" s="262"/>
    </row>
    <row r="509" spans="2:23" ht="12.75" customHeight="1" x14ac:dyDescent="0.25">
      <c r="B509" s="244"/>
      <c r="C509" s="224"/>
      <c r="D509" s="25"/>
      <c r="E509" s="118" t="s">
        <v>310</v>
      </c>
      <c r="F509" s="869" t="str">
        <f>Translations!$B$273</f>
        <v>Beräkning av mätbara värmeflöden</v>
      </c>
      <c r="G509" s="869"/>
      <c r="H509" s="870"/>
      <c r="I509" s="871"/>
      <c r="J509" s="872"/>
      <c r="K509" s="873"/>
      <c r="L509" s="874"/>
      <c r="M509" s="873"/>
      <c r="N509" s="890"/>
      <c r="O509" s="19"/>
      <c r="P509" s="245"/>
      <c r="Q509" s="245"/>
      <c r="R509" s="245"/>
      <c r="S509" s="245"/>
      <c r="T509" s="245"/>
      <c r="U509" s="245"/>
      <c r="V509" s="245"/>
      <c r="W509" s="262"/>
    </row>
    <row r="510" spans="2:23" ht="12.75" customHeight="1" x14ac:dyDescent="0.25">
      <c r="B510" s="244"/>
      <c r="C510" s="224"/>
      <c r="D510" s="25"/>
      <c r="E510" s="118" t="s">
        <v>311</v>
      </c>
      <c r="F510" s="869" t="str">
        <f>Translations!$B$274</f>
        <v>Mätbara nettovärmeflöden</v>
      </c>
      <c r="G510" s="869"/>
      <c r="H510" s="870"/>
      <c r="I510" s="871"/>
      <c r="J510" s="872"/>
      <c r="K510" s="873"/>
      <c r="L510" s="874"/>
      <c r="M510" s="873"/>
      <c r="N510" s="890"/>
      <c r="O510" s="19"/>
      <c r="P510" s="245"/>
      <c r="Q510" s="245"/>
      <c r="R510" s="245"/>
      <c r="S510" s="245"/>
      <c r="T510" s="245"/>
      <c r="U510" s="245"/>
      <c r="V510" s="245"/>
      <c r="W510" s="262"/>
    </row>
    <row r="511" spans="2:23" ht="5.0999999999999996" customHeight="1" x14ac:dyDescent="0.25">
      <c r="B511" s="244"/>
      <c r="C511" s="224"/>
      <c r="D511" s="25"/>
      <c r="N511" s="225"/>
      <c r="O511" s="19"/>
      <c r="P511" s="245"/>
      <c r="Q511" s="245"/>
      <c r="R511" s="245"/>
      <c r="S511" s="245"/>
      <c r="T511" s="245"/>
      <c r="U511" s="245"/>
      <c r="V511" s="245"/>
      <c r="W511" s="262"/>
    </row>
    <row r="512" spans="2:23" ht="12.75" customHeight="1" x14ac:dyDescent="0.25">
      <c r="B512" s="244"/>
      <c r="C512" s="224"/>
      <c r="D512" s="25"/>
      <c r="E512" s="118" t="s">
        <v>312</v>
      </c>
      <c r="F512" s="657" t="str">
        <f>Translations!$B$257</f>
        <v>Beskrivning av den metod som används</v>
      </c>
      <c r="G512" s="657"/>
      <c r="H512" s="657"/>
      <c r="I512" s="657"/>
      <c r="J512" s="657"/>
      <c r="K512" s="657"/>
      <c r="L512" s="657"/>
      <c r="M512" s="657"/>
      <c r="N512" s="940"/>
      <c r="O512" s="19"/>
      <c r="P512" s="245"/>
      <c r="Q512" s="245"/>
      <c r="R512" s="245"/>
      <c r="S512" s="245"/>
      <c r="T512" s="245"/>
      <c r="U512" s="245"/>
      <c r="V512" s="245"/>
      <c r="W512" s="262"/>
    </row>
    <row r="513" spans="1:23" ht="5.0999999999999996" customHeight="1" x14ac:dyDescent="0.25">
      <c r="B513" s="244"/>
      <c r="C513" s="224"/>
      <c r="E513" s="37"/>
      <c r="F513" s="531"/>
      <c r="G513" s="533"/>
      <c r="H513" s="533"/>
      <c r="I513" s="533"/>
      <c r="J513" s="533"/>
      <c r="K513" s="533"/>
      <c r="L513" s="533"/>
      <c r="M513" s="533"/>
      <c r="N513" s="549"/>
      <c r="O513" s="19"/>
      <c r="P513" s="245"/>
      <c r="Q513" s="245"/>
      <c r="R513" s="245"/>
      <c r="S513" s="245"/>
      <c r="T513" s="245"/>
      <c r="U513" s="245"/>
      <c r="V513" s="245"/>
      <c r="W513" s="262"/>
    </row>
    <row r="514" spans="1:23" ht="12.75" customHeight="1" x14ac:dyDescent="0.25">
      <c r="C514" s="224"/>
      <c r="D514" s="25"/>
      <c r="E514" s="118"/>
      <c r="F514" s="932" t="str">
        <f>IF(M491=EUConst_Relevant,HYPERLINK("#" &amp; Q514,EUConst_MsgDescription),"")</f>
        <v/>
      </c>
      <c r="G514" s="906"/>
      <c r="H514" s="906"/>
      <c r="I514" s="906"/>
      <c r="J514" s="906"/>
      <c r="K514" s="906"/>
      <c r="L514" s="906"/>
      <c r="M514" s="906"/>
      <c r="N514" s="907"/>
      <c r="O514" s="19"/>
      <c r="P514" s="22" t="s">
        <v>175</v>
      </c>
      <c r="Q514" s="371" t="str">
        <f>"#"&amp;ADDRESS(ROW($C$11),COLUMN($C$11))</f>
        <v>#$C$11</v>
      </c>
      <c r="R514" s="245"/>
      <c r="S514" s="245"/>
      <c r="T514" s="245"/>
      <c r="U514" s="245"/>
      <c r="V514" s="245"/>
      <c r="W514" s="262"/>
    </row>
    <row r="515" spans="1:23" ht="5.0999999999999996" customHeight="1" x14ac:dyDescent="0.25">
      <c r="C515" s="224"/>
      <c r="D515" s="25"/>
      <c r="E515" s="24"/>
      <c r="F515" s="941"/>
      <c r="G515" s="941"/>
      <c r="H515" s="941"/>
      <c r="I515" s="941"/>
      <c r="J515" s="941"/>
      <c r="K515" s="941"/>
      <c r="L515" s="941"/>
      <c r="M515" s="941"/>
      <c r="N515" s="942"/>
      <c r="O515" s="19"/>
      <c r="P515" s="245"/>
      <c r="Q515" s="245"/>
      <c r="R515" s="245"/>
      <c r="S515" s="245"/>
      <c r="T515" s="245"/>
      <c r="U515" s="245"/>
      <c r="V515" s="245"/>
      <c r="W515" s="262"/>
    </row>
    <row r="516" spans="1:23" s="249" customFormat="1" ht="50.1" customHeight="1" x14ac:dyDescent="0.25">
      <c r="A516" s="245"/>
      <c r="B516" s="12"/>
      <c r="C516" s="224"/>
      <c r="D516" s="24"/>
      <c r="E516" s="24"/>
      <c r="F516" s="891"/>
      <c r="G516" s="892"/>
      <c r="H516" s="892"/>
      <c r="I516" s="892"/>
      <c r="J516" s="892"/>
      <c r="K516" s="892"/>
      <c r="L516" s="892"/>
      <c r="M516" s="892"/>
      <c r="N516" s="893"/>
      <c r="O516" s="19"/>
      <c r="P516" s="254"/>
      <c r="Q516" s="254"/>
      <c r="R516" s="254"/>
      <c r="S516" s="245"/>
      <c r="T516" s="245"/>
      <c r="U516" s="245"/>
      <c r="V516" s="245"/>
      <c r="W516" s="262"/>
    </row>
    <row r="517" spans="1:23" ht="5.0999999999999996" customHeight="1" x14ac:dyDescent="0.25">
      <c r="C517" s="224"/>
      <c r="D517" s="25"/>
      <c r="N517" s="225"/>
      <c r="O517" s="19"/>
      <c r="P517" s="245"/>
      <c r="Q517" s="245"/>
      <c r="R517" s="245"/>
      <c r="S517" s="245"/>
      <c r="T517" s="245"/>
      <c r="U517" s="245"/>
      <c r="V517" s="245"/>
      <c r="W517" s="262"/>
    </row>
    <row r="518" spans="1:23" ht="12.75" customHeight="1" x14ac:dyDescent="0.25">
      <c r="C518" s="224"/>
      <c r="D518" s="25"/>
      <c r="E518" s="118" t="s">
        <v>313</v>
      </c>
      <c r="F518" s="894" t="str">
        <f>Translations!$B$210</f>
        <v>Hänvisning till externa filer, i förekommande fall</v>
      </c>
      <c r="G518" s="894"/>
      <c r="H518" s="894"/>
      <c r="I518" s="894"/>
      <c r="J518" s="894"/>
      <c r="K518" s="845"/>
      <c r="L518" s="845"/>
      <c r="M518" s="845"/>
      <c r="N518" s="845"/>
      <c r="O518" s="19"/>
      <c r="P518" s="245"/>
      <c r="Q518" s="245"/>
      <c r="R518" s="245"/>
      <c r="S518" s="245"/>
      <c r="T518" s="245"/>
      <c r="U518" s="245"/>
      <c r="V518" s="245"/>
      <c r="W518" s="262" t="s">
        <v>168</v>
      </c>
    </row>
    <row r="519" spans="1:23" ht="5.0999999999999996" customHeight="1" thickBot="1" x14ac:dyDescent="0.3">
      <c r="C519" s="224"/>
      <c r="D519" s="25"/>
      <c r="N519" s="225"/>
      <c r="O519" s="19"/>
      <c r="P519" s="245"/>
      <c r="Q519" s="245"/>
      <c r="R519" s="245"/>
      <c r="S519" s="245"/>
      <c r="T519" s="245"/>
      <c r="U519" s="245"/>
      <c r="V519" s="245"/>
      <c r="W519" s="245"/>
    </row>
    <row r="520" spans="1:23" ht="12.75" customHeight="1" x14ac:dyDescent="0.25">
      <c r="C520" s="224"/>
      <c r="D520" s="25" t="s">
        <v>32</v>
      </c>
      <c r="E520" s="884" t="str">
        <f>Translations!$B$258</f>
        <v>Har den hierarkiska ordningen följts?</v>
      </c>
      <c r="F520" s="884"/>
      <c r="G520" s="884"/>
      <c r="H520" s="885"/>
      <c r="I520" s="260"/>
      <c r="J520" s="256" t="str">
        <f>Translations!$B$259</f>
        <v>Om inte, varför?</v>
      </c>
      <c r="K520" s="871"/>
      <c r="L520" s="872"/>
      <c r="M520" s="872"/>
      <c r="N520" s="886"/>
      <c r="O520" s="19"/>
      <c r="P520" s="245"/>
      <c r="Q520" s="245"/>
      <c r="R520" s="245"/>
      <c r="S520" s="245"/>
      <c r="T520" s="245"/>
      <c r="U520" s="245"/>
      <c r="V520" s="245"/>
      <c r="W520" s="364" t="b">
        <f>AND(I520&lt;&gt;"",I520=TRUE)</f>
        <v>0</v>
      </c>
    </row>
    <row r="521" spans="1:23" ht="5.0999999999999996" customHeight="1" x14ac:dyDescent="0.25">
      <c r="C521" s="224"/>
      <c r="E521" s="431"/>
      <c r="F521" s="431"/>
      <c r="G521" s="431"/>
      <c r="H521" s="431"/>
      <c r="I521" s="431"/>
      <c r="J521" s="431"/>
      <c r="K521" s="431"/>
      <c r="L521" s="431"/>
      <c r="M521" s="431"/>
      <c r="N521" s="555"/>
      <c r="O521" s="19"/>
      <c r="P521" s="245"/>
      <c r="Q521" s="245"/>
      <c r="R521" s="245"/>
      <c r="S521" s="245"/>
      <c r="T521" s="245"/>
      <c r="U521" s="245"/>
      <c r="V521" s="245"/>
      <c r="W521" s="360"/>
    </row>
    <row r="522" spans="1:23" ht="12.75" customHeight="1" x14ac:dyDescent="0.25">
      <c r="C522" s="224"/>
      <c r="D522" s="12"/>
      <c r="E522" s="12"/>
      <c r="F522" s="657" t="str">
        <f>Translations!$B$264</f>
        <v>Ytterligare uppgifter om eventuella avvikelser från hierarkin</v>
      </c>
      <c r="G522" s="657"/>
      <c r="H522" s="657"/>
      <c r="I522" s="657"/>
      <c r="J522" s="657"/>
      <c r="K522" s="657"/>
      <c r="L522" s="657"/>
      <c r="M522" s="657"/>
      <c r="N522" s="940"/>
      <c r="O522" s="19"/>
      <c r="P522" s="245"/>
      <c r="Q522" s="245"/>
      <c r="R522" s="245"/>
      <c r="S522" s="245"/>
      <c r="T522" s="245"/>
      <c r="U522" s="245"/>
      <c r="V522" s="245"/>
      <c r="W522" s="360"/>
    </row>
    <row r="523" spans="1:23" ht="25.5" customHeight="1" thickBot="1" x14ac:dyDescent="0.3">
      <c r="C523" s="224"/>
      <c r="D523" s="12"/>
      <c r="E523" s="12"/>
      <c r="F523" s="982"/>
      <c r="G523" s="983"/>
      <c r="H523" s="983"/>
      <c r="I523" s="983"/>
      <c r="J523" s="983"/>
      <c r="K523" s="983"/>
      <c r="L523" s="983"/>
      <c r="M523" s="983"/>
      <c r="N523" s="984"/>
      <c r="O523" s="19"/>
      <c r="P523" s="245"/>
      <c r="Q523" s="245"/>
      <c r="R523" s="245"/>
      <c r="S523" s="245"/>
      <c r="T523" s="245"/>
      <c r="U523" s="245"/>
      <c r="V523" s="245"/>
      <c r="W523" s="268" t="b">
        <f>W520</f>
        <v>0</v>
      </c>
    </row>
    <row r="524" spans="1:23" ht="5.0999999999999996" customHeight="1" x14ac:dyDescent="0.25">
      <c r="C524" s="224"/>
      <c r="D524" s="25"/>
      <c r="N524" s="225"/>
      <c r="O524" s="19"/>
      <c r="P524" s="245"/>
      <c r="Q524" s="245"/>
      <c r="R524" s="245"/>
      <c r="S524" s="245"/>
      <c r="T524" s="245"/>
      <c r="U524" s="245"/>
      <c r="V524" s="245"/>
      <c r="W524" s="262"/>
    </row>
    <row r="525" spans="1:23" ht="12.75" customHeight="1" x14ac:dyDescent="0.25">
      <c r="C525" s="224"/>
      <c r="D525" s="25" t="s">
        <v>33</v>
      </c>
      <c r="E525" s="985" t="str">
        <f>Translations!$B$828</f>
        <v>Beskrivning av metoden för att spåra de tillverkade produkterna och varorna</v>
      </c>
      <c r="F525" s="985"/>
      <c r="G525" s="985"/>
      <c r="H525" s="985"/>
      <c r="I525" s="985"/>
      <c r="J525" s="985"/>
      <c r="K525" s="985"/>
      <c r="L525" s="985"/>
      <c r="M525" s="985"/>
      <c r="N525" s="986"/>
      <c r="O525" s="19"/>
      <c r="P525" s="245"/>
      <c r="Q525" s="245"/>
      <c r="R525" s="245"/>
      <c r="S525" s="245"/>
      <c r="T525" s="245"/>
      <c r="U525" s="245"/>
      <c r="V525" s="245"/>
      <c r="W525" s="262"/>
    </row>
    <row r="526" spans="1:23" ht="5.0999999999999996" customHeight="1" x14ac:dyDescent="0.25">
      <c r="B526" s="244"/>
      <c r="C526" s="224"/>
      <c r="E526" s="37"/>
      <c r="F526" s="531"/>
      <c r="G526" s="533"/>
      <c r="H526" s="533"/>
      <c r="I526" s="533"/>
      <c r="J526" s="533"/>
      <c r="K526" s="533"/>
      <c r="L526" s="533"/>
      <c r="M526" s="533"/>
      <c r="N526" s="549"/>
      <c r="O526" s="19"/>
      <c r="P526" s="245"/>
      <c r="Q526" s="245"/>
      <c r="R526" s="245"/>
      <c r="S526" s="245"/>
      <c r="T526" s="245"/>
      <c r="U526" s="245"/>
      <c r="V526" s="245"/>
      <c r="W526" s="262"/>
    </row>
    <row r="527" spans="1:23" ht="12.75" customHeight="1" x14ac:dyDescent="0.25">
      <c r="B527" s="244"/>
      <c r="C527" s="224"/>
      <c r="D527" s="25"/>
      <c r="E527" s="118"/>
      <c r="F527" s="932" t="str">
        <f>IF(M491=EUConst_Relevant,HYPERLINK("#" &amp; Q527,EUConst_MsgDescription),"")</f>
        <v/>
      </c>
      <c r="G527" s="906"/>
      <c r="H527" s="906"/>
      <c r="I527" s="906"/>
      <c r="J527" s="906"/>
      <c r="K527" s="906"/>
      <c r="L527" s="906"/>
      <c r="M527" s="906"/>
      <c r="N527" s="907"/>
      <c r="O527" s="19"/>
      <c r="P527" s="22" t="s">
        <v>175</v>
      </c>
      <c r="Q527" s="371" t="str">
        <f>"#"&amp;ADDRESS(ROW($C$11),COLUMN($C$11))</f>
        <v>#$C$11</v>
      </c>
      <c r="R527" s="245"/>
      <c r="S527" s="245"/>
      <c r="T527" s="245"/>
      <c r="U527" s="245"/>
      <c r="V527" s="245"/>
      <c r="W527" s="262"/>
    </row>
    <row r="528" spans="1:23" ht="5.0999999999999996" customHeight="1" x14ac:dyDescent="0.25">
      <c r="B528" s="244"/>
      <c r="C528" s="224"/>
      <c r="D528" s="25"/>
      <c r="E528" s="24"/>
      <c r="F528" s="941"/>
      <c r="G528" s="941"/>
      <c r="H528" s="941"/>
      <c r="I528" s="941"/>
      <c r="J528" s="941"/>
      <c r="K528" s="941"/>
      <c r="L528" s="941"/>
      <c r="M528" s="941"/>
      <c r="N528" s="942"/>
      <c r="O528" s="19"/>
      <c r="P528" s="245"/>
      <c r="Q528" s="245"/>
      <c r="R528" s="245"/>
      <c r="S528" s="245"/>
      <c r="T528" s="245"/>
      <c r="U528" s="245"/>
      <c r="V528" s="245"/>
      <c r="W528" s="262"/>
    </row>
    <row r="529" spans="2:23" ht="50.1" customHeight="1" x14ac:dyDescent="0.25">
      <c r="B529" s="244"/>
      <c r="C529" s="224"/>
      <c r="D529" s="25"/>
      <c r="E529" s="265"/>
      <c r="F529" s="871"/>
      <c r="G529" s="872"/>
      <c r="H529" s="872"/>
      <c r="I529" s="872"/>
      <c r="J529" s="872"/>
      <c r="K529" s="872"/>
      <c r="L529" s="872"/>
      <c r="M529" s="872"/>
      <c r="N529" s="886"/>
      <c r="O529" s="19"/>
      <c r="P529" s="245"/>
      <c r="Q529" s="245"/>
      <c r="R529" s="245"/>
      <c r="S529" s="245"/>
      <c r="T529" s="245"/>
      <c r="U529" s="245"/>
      <c r="V529" s="245"/>
      <c r="W529" s="262"/>
    </row>
    <row r="530" spans="2:23" ht="5.0999999999999996" customHeight="1" x14ac:dyDescent="0.25">
      <c r="B530" s="244"/>
      <c r="C530" s="344"/>
      <c r="D530" s="345"/>
      <c r="E530" s="350"/>
      <c r="F530" s="551"/>
      <c r="G530" s="551"/>
      <c r="H530" s="551"/>
      <c r="I530" s="551"/>
      <c r="J530" s="551"/>
      <c r="K530" s="551"/>
      <c r="L530" s="551"/>
      <c r="M530" s="551"/>
      <c r="N530" s="351"/>
      <c r="O530" s="19"/>
      <c r="P530" s="245"/>
      <c r="Q530" s="245"/>
      <c r="R530" s="254"/>
      <c r="S530" s="245"/>
      <c r="T530" s="245"/>
      <c r="U530" s="245"/>
      <c r="V530" s="245"/>
      <c r="W530" s="262"/>
    </row>
    <row r="531" spans="2:23" ht="12.75" customHeight="1" x14ac:dyDescent="0.25">
      <c r="B531" s="244"/>
      <c r="C531" s="352"/>
      <c r="D531" s="353"/>
      <c r="E531" s="353"/>
      <c r="F531" s="353"/>
      <c r="G531" s="353"/>
      <c r="H531" s="353"/>
      <c r="I531" s="353"/>
      <c r="J531" s="353"/>
      <c r="K531" s="353"/>
      <c r="L531" s="353"/>
      <c r="M531" s="353"/>
      <c r="N531" s="354"/>
      <c r="O531" s="19"/>
      <c r="P531" s="245"/>
      <c r="Q531" s="245"/>
      <c r="R531" s="245"/>
      <c r="S531" s="245"/>
      <c r="T531" s="245"/>
      <c r="U531" s="245"/>
      <c r="V531" s="245"/>
      <c r="W531" s="262"/>
    </row>
    <row r="532" spans="2:23" ht="15" customHeight="1" x14ac:dyDescent="0.25">
      <c r="B532" s="244"/>
      <c r="C532" s="318"/>
      <c r="D532" s="969" t="str">
        <f>Translations!$B$329</f>
        <v>Uppgifter som krävs för att fastställa den riktmärkesrelaterade förbättringsfaktorn enligt artikel 10a.2 i direktivet</v>
      </c>
      <c r="E532" s="970"/>
      <c r="F532" s="970"/>
      <c r="G532" s="970"/>
      <c r="H532" s="970"/>
      <c r="I532" s="970"/>
      <c r="J532" s="970"/>
      <c r="K532" s="970"/>
      <c r="L532" s="970"/>
      <c r="M532" s="970"/>
      <c r="N532" s="971"/>
      <c r="O532" s="19"/>
      <c r="P532" s="245"/>
      <c r="Q532" s="245"/>
      <c r="R532" s="245"/>
      <c r="S532" s="245"/>
      <c r="T532" s="245"/>
      <c r="U532" s="245"/>
      <c r="V532" s="245"/>
      <c r="W532" s="262"/>
    </row>
    <row r="533" spans="2:23" ht="5.0999999999999996" customHeight="1" x14ac:dyDescent="0.25">
      <c r="B533" s="244"/>
      <c r="C533" s="318"/>
      <c r="D533" s="319"/>
      <c r="E533" s="319"/>
      <c r="F533" s="319"/>
      <c r="G533" s="319"/>
      <c r="H533" s="319"/>
      <c r="I533" s="319"/>
      <c r="J533" s="319"/>
      <c r="K533" s="319"/>
      <c r="L533" s="319"/>
      <c r="M533" s="319"/>
      <c r="N533" s="320"/>
      <c r="O533" s="19"/>
      <c r="P533" s="245"/>
      <c r="Q533" s="245"/>
      <c r="R533" s="245"/>
      <c r="S533" s="245"/>
      <c r="T533" s="245"/>
      <c r="U533" s="245"/>
      <c r="V533" s="245"/>
      <c r="W533" s="262"/>
    </row>
    <row r="534" spans="2:23" ht="12.75" customHeight="1" x14ac:dyDescent="0.25">
      <c r="B534" s="244"/>
      <c r="C534" s="318"/>
      <c r="D534" s="321" t="s">
        <v>27</v>
      </c>
      <c r="E534" s="977" t="str">
        <f>Translations!$B$330</f>
        <v>Utsläpp som direkt kan tillskrivas delanläggningen</v>
      </c>
      <c r="F534" s="977"/>
      <c r="G534" s="977"/>
      <c r="H534" s="977"/>
      <c r="I534" s="977"/>
      <c r="J534" s="977"/>
      <c r="K534" s="977"/>
      <c r="L534" s="977"/>
      <c r="M534" s="977"/>
      <c r="N534" s="978"/>
      <c r="O534" s="19"/>
      <c r="P534" s="245"/>
      <c r="Q534" s="245"/>
      <c r="R534" s="245"/>
      <c r="S534" s="245"/>
      <c r="T534" s="245"/>
      <c r="U534" s="245"/>
      <c r="V534" s="245"/>
      <c r="W534" s="262"/>
    </row>
    <row r="535" spans="2:23" ht="5.0999999999999996" customHeight="1" x14ac:dyDescent="0.25">
      <c r="B535" s="244"/>
      <c r="C535" s="318"/>
      <c r="D535" s="319"/>
      <c r="E535" s="323"/>
      <c r="F535" s="213"/>
      <c r="G535" s="556"/>
      <c r="H535" s="556"/>
      <c r="I535" s="556"/>
      <c r="J535" s="556"/>
      <c r="K535" s="556"/>
      <c r="L535" s="556"/>
      <c r="M535" s="556"/>
      <c r="N535" s="557"/>
      <c r="O535" s="19"/>
      <c r="P535" s="245"/>
      <c r="Q535" s="245"/>
      <c r="R535" s="245"/>
      <c r="S535" s="245"/>
      <c r="T535" s="245"/>
      <c r="U535" s="245"/>
      <c r="V535" s="245"/>
      <c r="W535" s="262"/>
    </row>
    <row r="536" spans="2:23" ht="12.75" customHeight="1" x14ac:dyDescent="0.25">
      <c r="B536" s="244"/>
      <c r="C536" s="318"/>
      <c r="D536" s="322"/>
      <c r="E536" s="324"/>
      <c r="F536" s="932" t="str">
        <f>IF(M491=EUConst_Relevant,HYPERLINK("#" &amp; Q536,EUConst_MsgDescription),"")</f>
        <v/>
      </c>
      <c r="G536" s="906"/>
      <c r="H536" s="906"/>
      <c r="I536" s="906"/>
      <c r="J536" s="906"/>
      <c r="K536" s="906"/>
      <c r="L536" s="906"/>
      <c r="M536" s="906"/>
      <c r="N536" s="907"/>
      <c r="O536" s="19"/>
      <c r="P536" s="22" t="s">
        <v>175</v>
      </c>
      <c r="Q536" s="371" t="str">
        <f>"#"&amp;ADDRESS(ROW($C$11),COLUMN($C$11))</f>
        <v>#$C$11</v>
      </c>
      <c r="R536" s="245"/>
      <c r="S536" s="245"/>
      <c r="T536" s="245"/>
      <c r="U536" s="245"/>
      <c r="V536" s="245"/>
      <c r="W536" s="262"/>
    </row>
    <row r="537" spans="2:23" ht="5.0999999999999996" customHeight="1" x14ac:dyDescent="0.25">
      <c r="B537" s="244"/>
      <c r="C537" s="318"/>
      <c r="D537" s="322"/>
      <c r="E537" s="325"/>
      <c r="F537" s="933"/>
      <c r="G537" s="933"/>
      <c r="H537" s="933"/>
      <c r="I537" s="933"/>
      <c r="J537" s="933"/>
      <c r="K537" s="933"/>
      <c r="L537" s="933"/>
      <c r="M537" s="933"/>
      <c r="N537" s="934"/>
      <c r="O537" s="19"/>
      <c r="P537" s="245"/>
      <c r="Q537" s="245"/>
      <c r="R537" s="245"/>
      <c r="S537" s="245"/>
      <c r="T537" s="245"/>
      <c r="U537" s="245"/>
      <c r="V537" s="245"/>
      <c r="W537" s="262"/>
    </row>
    <row r="538" spans="2:23" ht="50.1" customHeight="1" x14ac:dyDescent="0.25">
      <c r="B538" s="244"/>
      <c r="C538" s="318"/>
      <c r="D538" s="319"/>
      <c r="E538" s="319"/>
      <c r="F538" s="871"/>
      <c r="G538" s="872"/>
      <c r="H538" s="872"/>
      <c r="I538" s="872"/>
      <c r="J538" s="872"/>
      <c r="K538" s="872"/>
      <c r="L538" s="872"/>
      <c r="M538" s="872"/>
      <c r="N538" s="886"/>
      <c r="O538" s="19"/>
      <c r="P538" s="245"/>
      <c r="Q538" s="245"/>
      <c r="R538" s="245"/>
      <c r="S538" s="245"/>
      <c r="T538" s="245"/>
      <c r="U538" s="245"/>
      <c r="V538" s="245"/>
      <c r="W538" s="262"/>
    </row>
    <row r="539" spans="2:23" ht="5.0999999999999996" customHeight="1" x14ac:dyDescent="0.25">
      <c r="B539" s="244"/>
      <c r="C539" s="318"/>
      <c r="D539" s="319"/>
      <c r="E539" s="319"/>
      <c r="F539" s="319"/>
      <c r="G539" s="319"/>
      <c r="H539" s="319"/>
      <c r="I539" s="319"/>
      <c r="J539" s="319"/>
      <c r="K539" s="319"/>
      <c r="L539" s="319"/>
      <c r="M539" s="319"/>
      <c r="N539" s="320"/>
      <c r="O539" s="19"/>
      <c r="P539" s="245"/>
      <c r="Q539" s="245"/>
      <c r="R539" s="245"/>
      <c r="S539" s="245"/>
      <c r="T539" s="245"/>
      <c r="U539" s="245"/>
      <c r="V539" s="245"/>
      <c r="W539" s="262"/>
    </row>
    <row r="540" spans="2:23" ht="12.75" customHeight="1" x14ac:dyDescent="0.25">
      <c r="B540" s="244"/>
      <c r="C540" s="318"/>
      <c r="D540" s="319"/>
      <c r="E540" s="319"/>
      <c r="F540" s="935" t="str">
        <f>Translations!$B$210</f>
        <v>Hänvisning till externa filer, i förekommande fall</v>
      </c>
      <c r="G540" s="935"/>
      <c r="H540" s="935"/>
      <c r="I540" s="935"/>
      <c r="J540" s="935"/>
      <c r="K540" s="845"/>
      <c r="L540" s="845"/>
      <c r="M540" s="845"/>
      <c r="N540" s="845"/>
      <c r="O540" s="19"/>
      <c r="P540" s="245"/>
      <c r="Q540" s="245"/>
      <c r="R540" s="245"/>
      <c r="S540" s="245"/>
      <c r="T540" s="245"/>
      <c r="U540" s="245"/>
      <c r="V540" s="245"/>
      <c r="W540" s="262"/>
    </row>
    <row r="541" spans="2:23" ht="5.0999999999999996" customHeight="1" x14ac:dyDescent="0.25">
      <c r="B541" s="244"/>
      <c r="C541" s="318"/>
      <c r="D541" s="322"/>
      <c r="E541" s="319"/>
      <c r="F541" s="319"/>
      <c r="G541" s="319"/>
      <c r="H541" s="319"/>
      <c r="I541" s="319"/>
      <c r="J541" s="319"/>
      <c r="K541" s="319"/>
      <c r="L541" s="319"/>
      <c r="M541" s="319"/>
      <c r="N541" s="320"/>
      <c r="O541" s="19"/>
      <c r="P541" s="245"/>
      <c r="Q541" s="245"/>
      <c r="R541" s="245"/>
      <c r="S541" s="245"/>
      <c r="T541" s="245"/>
      <c r="U541" s="245"/>
      <c r="V541" s="245"/>
      <c r="W541" s="262"/>
    </row>
    <row r="542" spans="2:23" ht="5.0999999999999996" customHeight="1" x14ac:dyDescent="0.25">
      <c r="B542" s="244"/>
      <c r="C542" s="315"/>
      <c r="D542" s="328"/>
      <c r="E542" s="316"/>
      <c r="F542" s="316"/>
      <c r="G542" s="316"/>
      <c r="H542" s="316"/>
      <c r="I542" s="316"/>
      <c r="J542" s="316"/>
      <c r="K542" s="316"/>
      <c r="L542" s="316"/>
      <c r="M542" s="316"/>
      <c r="N542" s="317"/>
      <c r="O542" s="19"/>
      <c r="P542" s="245"/>
      <c r="Q542" s="245"/>
      <c r="R542" s="245"/>
      <c r="S542" s="245"/>
      <c r="T542" s="245"/>
      <c r="U542" s="245"/>
      <c r="V542" s="245"/>
      <c r="W542" s="262"/>
    </row>
    <row r="543" spans="2:23" ht="12.75" customHeight="1" x14ac:dyDescent="0.25">
      <c r="B543" s="244"/>
      <c r="C543" s="318"/>
      <c r="D543" s="321" t="s">
        <v>28</v>
      </c>
      <c r="E543" s="962" t="str">
        <f>Translations!$B$831</f>
        <v>Energitillförsel till denna delanläggning och relevant emissionsfaktor</v>
      </c>
      <c r="F543" s="962"/>
      <c r="G543" s="962"/>
      <c r="H543" s="962"/>
      <c r="I543" s="962"/>
      <c r="J543" s="962"/>
      <c r="K543" s="962"/>
      <c r="L543" s="962"/>
      <c r="M543" s="962"/>
      <c r="N543" s="963"/>
      <c r="O543" s="19"/>
      <c r="P543" s="245"/>
      <c r="Q543" s="245"/>
      <c r="R543" s="245"/>
      <c r="S543" s="245"/>
      <c r="T543" s="245"/>
      <c r="U543" s="245"/>
      <c r="V543" s="245"/>
      <c r="W543" s="262"/>
    </row>
    <row r="544" spans="2:23" ht="5.0999999999999996" customHeight="1" x14ac:dyDescent="0.25">
      <c r="B544" s="244"/>
      <c r="C544" s="318"/>
      <c r="D544" s="319"/>
      <c r="E544" s="964"/>
      <c r="F544" s="965"/>
      <c r="G544" s="965"/>
      <c r="H544" s="965"/>
      <c r="I544" s="965"/>
      <c r="J544" s="965"/>
      <c r="K544" s="965"/>
      <c r="L544" s="965"/>
      <c r="M544" s="965"/>
      <c r="N544" s="966"/>
      <c r="O544" s="19"/>
      <c r="P544" s="245"/>
      <c r="Q544" s="245"/>
      <c r="R544" s="245"/>
      <c r="S544" s="245"/>
      <c r="T544" s="245"/>
      <c r="U544" s="245"/>
      <c r="V544" s="245"/>
      <c r="W544" s="262"/>
    </row>
    <row r="545" spans="2:23" ht="12.75" customHeight="1" x14ac:dyDescent="0.25">
      <c r="B545" s="244"/>
      <c r="C545" s="318"/>
      <c r="D545" s="322" t="s">
        <v>31</v>
      </c>
      <c r="E545" s="925" t="str">
        <f>Translations!$B$249</f>
        <v>Information om tillämpad metod</v>
      </c>
      <c r="F545" s="925"/>
      <c r="G545" s="925"/>
      <c r="H545" s="925"/>
      <c r="I545" s="925"/>
      <c r="J545" s="925"/>
      <c r="K545" s="925"/>
      <c r="L545" s="925"/>
      <c r="M545" s="925"/>
      <c r="N545" s="926"/>
      <c r="O545" s="19"/>
      <c r="P545" s="245"/>
      <c r="Q545" s="245"/>
      <c r="R545" s="245"/>
      <c r="S545" s="245"/>
      <c r="T545" s="245"/>
      <c r="U545" s="245"/>
      <c r="V545" s="245"/>
      <c r="W545" s="262"/>
    </row>
    <row r="546" spans="2:23" ht="25.5" customHeight="1" x14ac:dyDescent="0.25">
      <c r="B546" s="244"/>
      <c r="C546" s="318"/>
      <c r="D546" s="319"/>
      <c r="E546" s="319"/>
      <c r="F546" s="336"/>
      <c r="G546" s="319"/>
      <c r="H546" s="357" t="str">
        <f>Translations!$B$401</f>
        <v>Relevant?</v>
      </c>
      <c r="I546" s="927" t="str">
        <f>Translations!$B$254</f>
        <v>Datakälla</v>
      </c>
      <c r="J546" s="927"/>
      <c r="K546" s="927" t="str">
        <f>Translations!$B$255</f>
        <v>Andra datakällor 
(i förekommande fall)</v>
      </c>
      <c r="L546" s="927"/>
      <c r="M546" s="927" t="str">
        <f>Translations!$B$255</f>
        <v>Andra datakällor 
(i förekommande fall)</v>
      </c>
      <c r="N546" s="927"/>
      <c r="O546" s="19"/>
      <c r="P546" s="245"/>
      <c r="Q546" s="245"/>
      <c r="R546" s="245"/>
      <c r="S546" s="245"/>
      <c r="T546" s="245"/>
      <c r="U546" s="245"/>
      <c r="V546" s="245"/>
      <c r="W546" s="262"/>
    </row>
    <row r="547" spans="2:23" ht="12.75" customHeight="1" x14ac:dyDescent="0.25">
      <c r="B547" s="244"/>
      <c r="C547" s="318"/>
      <c r="D547" s="322"/>
      <c r="E547" s="324" t="s">
        <v>310</v>
      </c>
      <c r="F547" s="912" t="str">
        <f>Translations!$B$833</f>
        <v>Insatsbränsle och insatsmaterial</v>
      </c>
      <c r="G547" s="912"/>
      <c r="H547" s="913"/>
      <c r="I547" s="903"/>
      <c r="J547" s="904"/>
      <c r="K547" s="898"/>
      <c r="L547" s="902"/>
      <c r="M547" s="898"/>
      <c r="N547" s="899"/>
      <c r="O547" s="19"/>
      <c r="P547" s="245"/>
      <c r="Q547" s="245"/>
      <c r="R547" s="245"/>
      <c r="S547" s="245"/>
      <c r="T547" s="245"/>
      <c r="U547" s="245"/>
      <c r="V547" s="245"/>
      <c r="W547" s="262"/>
    </row>
    <row r="548" spans="2:23" ht="12.75" customHeight="1" thickBot="1" x14ac:dyDescent="0.3">
      <c r="B548" s="244"/>
      <c r="C548" s="318"/>
      <c r="D548" s="322"/>
      <c r="E548" s="324" t="s">
        <v>311</v>
      </c>
      <c r="F548" s="914" t="str">
        <f>Translations!$B$402</f>
        <v>Effektivt värmevärde</v>
      </c>
      <c r="G548" s="914"/>
      <c r="H548" s="915"/>
      <c r="I548" s="916"/>
      <c r="J548" s="1040"/>
      <c r="K548" s="918"/>
      <c r="L548" s="920"/>
      <c r="M548" s="918"/>
      <c r="N548" s="920"/>
      <c r="O548" s="19"/>
      <c r="P548" s="245"/>
      <c r="Q548" s="245"/>
      <c r="R548" s="245"/>
      <c r="S548" s="245"/>
      <c r="T548" s="245"/>
      <c r="U548" s="245"/>
      <c r="V548" s="245"/>
      <c r="W548" s="262"/>
    </row>
    <row r="549" spans="2:23" ht="12.75" customHeight="1" x14ac:dyDescent="0.25">
      <c r="B549" s="244"/>
      <c r="C549" s="318"/>
      <c r="D549" s="322"/>
      <c r="E549" s="324" t="s">
        <v>312</v>
      </c>
      <c r="F549" s="951" t="str">
        <f>Translations!$B$353</f>
        <v>Viktad emissionsfaktor</v>
      </c>
      <c r="G549" s="951"/>
      <c r="H549" s="952"/>
      <c r="I549" s="879"/>
      <c r="J549" s="911"/>
      <c r="K549" s="881"/>
      <c r="L549" s="883"/>
      <c r="M549" s="881"/>
      <c r="N549" s="883"/>
      <c r="O549" s="19"/>
      <c r="P549" s="245"/>
      <c r="Q549" s="245"/>
      <c r="R549" s="245"/>
      <c r="S549" s="245"/>
      <c r="T549" s="245"/>
      <c r="U549" s="245"/>
      <c r="V549" s="245"/>
      <c r="W549" s="372" t="b">
        <f>AND(H549&lt;&gt;"",H549=FALSE)</f>
        <v>0</v>
      </c>
    </row>
    <row r="550" spans="2:23" ht="12.75" customHeight="1" thickBot="1" x14ac:dyDescent="0.3">
      <c r="B550" s="244"/>
      <c r="C550" s="318"/>
      <c r="D550" s="322"/>
      <c r="E550" s="324" t="s">
        <v>313</v>
      </c>
      <c r="F550" s="912" t="str">
        <f>Translations!$B$403</f>
        <v>Insatsbränsle från restgaser</v>
      </c>
      <c r="G550" s="913"/>
      <c r="H550" s="1036"/>
      <c r="I550" s="766"/>
      <c r="J550" s="768"/>
      <c r="K550" s="1041"/>
      <c r="L550" s="1042"/>
      <c r="M550" s="1041"/>
      <c r="N550" s="1042"/>
      <c r="O550" s="19"/>
      <c r="P550" s="245"/>
      <c r="Q550" s="245"/>
      <c r="R550" s="245"/>
      <c r="S550" s="245"/>
      <c r="T550" s="245"/>
      <c r="U550" s="245"/>
      <c r="V550" s="245"/>
      <c r="W550" s="262"/>
    </row>
    <row r="551" spans="2:23" ht="12.75" customHeight="1" x14ac:dyDescent="0.25">
      <c r="B551" s="244"/>
      <c r="C551" s="318"/>
      <c r="D551" s="322"/>
      <c r="E551" s="324" t="s">
        <v>314</v>
      </c>
      <c r="F551" s="914" t="str">
        <f>Translations!$B$402</f>
        <v>Effektivt värmevärde</v>
      </c>
      <c r="G551" s="915"/>
      <c r="H551" s="1037"/>
      <c r="I551" s="903"/>
      <c r="J551" s="1039"/>
      <c r="K551" s="898"/>
      <c r="L551" s="899"/>
      <c r="M551" s="898"/>
      <c r="N551" s="899"/>
      <c r="O551" s="19"/>
      <c r="P551" s="245"/>
      <c r="Q551" s="245"/>
      <c r="R551" s="245"/>
      <c r="S551" s="245"/>
      <c r="T551" s="245"/>
      <c r="U551" s="245"/>
      <c r="V551" s="245"/>
      <c r="W551" s="372" t="b">
        <f>AND(H551&lt;&gt;"",H551=FALSE)</f>
        <v>0</v>
      </c>
    </row>
    <row r="552" spans="2:23" ht="12.75" customHeight="1" x14ac:dyDescent="0.25">
      <c r="B552" s="244"/>
      <c r="C552" s="318"/>
      <c r="D552" s="322"/>
      <c r="E552" s="324" t="s">
        <v>315</v>
      </c>
      <c r="F552" s="921" t="str">
        <f>Translations!$B$375</f>
        <v>Emissionsfaktor</v>
      </c>
      <c r="G552" s="922"/>
      <c r="H552" s="1038"/>
      <c r="I552" s="916"/>
      <c r="J552" s="1040"/>
      <c r="K552" s="918"/>
      <c r="L552" s="920"/>
      <c r="M552" s="918"/>
      <c r="N552" s="920"/>
      <c r="O552" s="19"/>
      <c r="P552" s="245"/>
      <c r="Q552" s="245"/>
      <c r="R552" s="245"/>
      <c r="S552" s="245"/>
      <c r="T552" s="245"/>
      <c r="U552" s="245"/>
      <c r="V552" s="245"/>
      <c r="W552" s="360" t="b">
        <f>W551</f>
        <v>0</v>
      </c>
    </row>
    <row r="553" spans="2:23" ht="12.75" customHeight="1" thickBot="1" x14ac:dyDescent="0.3">
      <c r="B553" s="244"/>
      <c r="C553" s="318"/>
      <c r="D553" s="322"/>
      <c r="E553" s="324" t="s">
        <v>316</v>
      </c>
      <c r="F553" s="922" t="str">
        <f>Translations!$B$837</f>
        <v>Tillförd el för värmeproduktion</v>
      </c>
      <c r="G553" s="1035"/>
      <c r="H553" s="490"/>
      <c r="I553" s="879"/>
      <c r="J553" s="911"/>
      <c r="K553" s="881"/>
      <c r="L553" s="883"/>
      <c r="M553" s="881"/>
      <c r="N553" s="883"/>
      <c r="O553" s="19"/>
      <c r="P553" s="245"/>
      <c r="Q553" s="245"/>
      <c r="R553" s="245"/>
      <c r="S553" s="245"/>
      <c r="T553" s="245"/>
      <c r="U553" s="245"/>
      <c r="V553" s="245"/>
      <c r="W553" s="369" t="b">
        <f>W552</f>
        <v>0</v>
      </c>
    </row>
    <row r="554" spans="2:23" ht="5.0999999999999996" customHeight="1" x14ac:dyDescent="0.25">
      <c r="B554" s="244"/>
      <c r="C554" s="318"/>
      <c r="D554" s="322"/>
      <c r="E554" s="319"/>
      <c r="F554" s="319"/>
      <c r="G554" s="319"/>
      <c r="H554" s="319"/>
      <c r="I554" s="319"/>
      <c r="J554" s="319"/>
      <c r="K554" s="319"/>
      <c r="L554" s="319"/>
      <c r="M554" s="319"/>
      <c r="N554" s="320"/>
      <c r="O554" s="19"/>
      <c r="P554" s="245"/>
      <c r="Q554" s="245"/>
      <c r="R554" s="245"/>
      <c r="S554" s="245"/>
      <c r="T554" s="245"/>
      <c r="U554" s="245"/>
      <c r="V554" s="245"/>
      <c r="W554" s="262"/>
    </row>
    <row r="555" spans="2:23" ht="12.75" customHeight="1" x14ac:dyDescent="0.25">
      <c r="B555" s="244"/>
      <c r="C555" s="318"/>
      <c r="D555" s="322"/>
      <c r="E555" s="324" t="s">
        <v>321</v>
      </c>
      <c r="F555" s="923" t="str">
        <f>Translations!$B$257</f>
        <v>Beskrivning av den metod som används</v>
      </c>
      <c r="G555" s="923"/>
      <c r="H555" s="923"/>
      <c r="I555" s="923"/>
      <c r="J555" s="923"/>
      <c r="K555" s="923"/>
      <c r="L555" s="923"/>
      <c r="M555" s="923"/>
      <c r="N555" s="924"/>
      <c r="O555" s="19"/>
      <c r="P555" s="245"/>
      <c r="Q555" s="245"/>
      <c r="R555" s="245"/>
      <c r="S555" s="245"/>
      <c r="T555" s="245"/>
      <c r="U555" s="245"/>
      <c r="V555" s="245"/>
      <c r="W555" s="262"/>
    </row>
    <row r="556" spans="2:23" ht="5.0999999999999996" customHeight="1" x14ac:dyDescent="0.25">
      <c r="B556" s="244"/>
      <c r="C556" s="318"/>
      <c r="D556" s="319"/>
      <c r="E556" s="323"/>
      <c r="F556" s="333"/>
      <c r="G556" s="334"/>
      <c r="H556" s="334"/>
      <c r="I556" s="334"/>
      <c r="J556" s="334"/>
      <c r="K556" s="334"/>
      <c r="L556" s="334"/>
      <c r="M556" s="334"/>
      <c r="N556" s="335"/>
      <c r="O556" s="19"/>
      <c r="P556" s="245"/>
      <c r="Q556" s="245"/>
      <c r="R556" s="245"/>
      <c r="S556" s="245"/>
      <c r="T556" s="245"/>
      <c r="U556" s="245"/>
      <c r="V556" s="245"/>
      <c r="W556" s="262"/>
    </row>
    <row r="557" spans="2:23" ht="12.75" customHeight="1" x14ac:dyDescent="0.25">
      <c r="B557" s="244"/>
      <c r="C557" s="318"/>
      <c r="D557" s="322"/>
      <c r="E557" s="324"/>
      <c r="F557" s="932" t="str">
        <f>IF(M491=EUConst_Relevant,HYPERLINK("#" &amp; Q557,EUConst_MsgDescription),"")</f>
        <v/>
      </c>
      <c r="G557" s="906"/>
      <c r="H557" s="906"/>
      <c r="I557" s="906"/>
      <c r="J557" s="906"/>
      <c r="K557" s="906"/>
      <c r="L557" s="906"/>
      <c r="M557" s="906"/>
      <c r="N557" s="907"/>
      <c r="O557" s="19"/>
      <c r="P557" s="22" t="s">
        <v>175</v>
      </c>
      <c r="Q557" s="371" t="str">
        <f>"#"&amp;ADDRESS(ROW($C$11),COLUMN($C$11))</f>
        <v>#$C$11</v>
      </c>
      <c r="R557" s="245"/>
      <c r="S557" s="245"/>
      <c r="T557" s="245"/>
      <c r="U557" s="245"/>
      <c r="V557" s="245"/>
      <c r="W557" s="262"/>
    </row>
    <row r="558" spans="2:23" ht="5.0999999999999996" customHeight="1" x14ac:dyDescent="0.25">
      <c r="B558" s="244"/>
      <c r="C558" s="318"/>
      <c r="D558" s="322"/>
      <c r="E558" s="325"/>
      <c r="F558" s="933"/>
      <c r="G558" s="933"/>
      <c r="H558" s="933"/>
      <c r="I558" s="933"/>
      <c r="J558" s="933"/>
      <c r="K558" s="933"/>
      <c r="L558" s="933"/>
      <c r="M558" s="933"/>
      <c r="N558" s="934"/>
      <c r="O558" s="19"/>
      <c r="P558" s="245"/>
      <c r="Q558" s="245"/>
      <c r="R558" s="245"/>
      <c r="S558" s="245"/>
      <c r="T558" s="245"/>
      <c r="U558" s="245"/>
      <c r="V558" s="245"/>
      <c r="W558" s="262"/>
    </row>
    <row r="559" spans="2:23" ht="50.1" customHeight="1" x14ac:dyDescent="0.25">
      <c r="B559" s="244"/>
      <c r="C559" s="318"/>
      <c r="D559" s="325"/>
      <c r="E559" s="325"/>
      <c r="F559" s="891"/>
      <c r="G559" s="892"/>
      <c r="H559" s="892"/>
      <c r="I559" s="892"/>
      <c r="J559" s="892"/>
      <c r="K559" s="892"/>
      <c r="L559" s="892"/>
      <c r="M559" s="892"/>
      <c r="N559" s="893"/>
      <c r="O559" s="19"/>
      <c r="P559" s="245"/>
      <c r="Q559" s="245"/>
      <c r="R559" s="245"/>
      <c r="S559" s="245"/>
      <c r="T559" s="245"/>
      <c r="U559" s="245"/>
      <c r="V559" s="245"/>
      <c r="W559" s="262"/>
    </row>
    <row r="560" spans="2:23" ht="5.0999999999999996" customHeight="1" x14ac:dyDescent="0.25">
      <c r="B560" s="244"/>
      <c r="C560" s="318"/>
      <c r="D560" s="322"/>
      <c r="E560" s="319"/>
      <c r="F560" s="319"/>
      <c r="G560" s="319"/>
      <c r="H560" s="319"/>
      <c r="I560" s="319"/>
      <c r="J560" s="319"/>
      <c r="K560" s="319"/>
      <c r="L560" s="319"/>
      <c r="M560" s="319"/>
      <c r="N560" s="320"/>
      <c r="O560" s="19"/>
      <c r="P560" s="245"/>
      <c r="Q560" s="245"/>
      <c r="R560" s="245"/>
      <c r="S560" s="245"/>
      <c r="T560" s="245"/>
      <c r="U560" s="245"/>
      <c r="V560" s="245"/>
      <c r="W560" s="262"/>
    </row>
    <row r="561" spans="2:23" ht="12.75" customHeight="1" x14ac:dyDescent="0.25">
      <c r="B561" s="244"/>
      <c r="C561" s="318"/>
      <c r="D561" s="322"/>
      <c r="E561" s="324"/>
      <c r="F561" s="935" t="str">
        <f>Translations!$B$210</f>
        <v>Hänvisning till externa filer, i förekommande fall</v>
      </c>
      <c r="G561" s="935"/>
      <c r="H561" s="935"/>
      <c r="I561" s="935"/>
      <c r="J561" s="935"/>
      <c r="K561" s="845"/>
      <c r="L561" s="845"/>
      <c r="M561" s="845"/>
      <c r="N561" s="845"/>
      <c r="O561" s="19"/>
      <c r="P561" s="245"/>
      <c r="Q561" s="245"/>
      <c r="R561" s="245"/>
      <c r="S561" s="245"/>
      <c r="T561" s="245"/>
      <c r="U561" s="245"/>
      <c r="V561" s="245"/>
      <c r="W561" s="262" t="s">
        <v>168</v>
      </c>
    </row>
    <row r="562" spans="2:23" ht="5.0999999999999996" customHeight="1" thickBot="1" x14ac:dyDescent="0.3">
      <c r="B562" s="244"/>
      <c r="C562" s="318"/>
      <c r="D562" s="322"/>
      <c r="E562" s="319"/>
      <c r="F562" s="319"/>
      <c r="G562" s="319"/>
      <c r="H562" s="319"/>
      <c r="I562" s="319"/>
      <c r="J562" s="319"/>
      <c r="K562" s="319"/>
      <c r="L562" s="319"/>
      <c r="M562" s="319"/>
      <c r="N562" s="320"/>
      <c r="O562" s="19"/>
      <c r="P562" s="245"/>
      <c r="Q562" s="245"/>
      <c r="R562" s="245"/>
      <c r="S562" s="245"/>
      <c r="T562" s="245"/>
      <c r="U562" s="245"/>
      <c r="V562" s="245"/>
      <c r="W562" s="245"/>
    </row>
    <row r="563" spans="2:23" ht="12.75" customHeight="1" x14ac:dyDescent="0.25">
      <c r="B563" s="244"/>
      <c r="C563" s="318"/>
      <c r="D563" s="322" t="s">
        <v>32</v>
      </c>
      <c r="E563" s="951" t="str">
        <f>Translations!$B$258</f>
        <v>Har den hierarkiska ordningen följts?</v>
      </c>
      <c r="F563" s="951"/>
      <c r="G563" s="951"/>
      <c r="H563" s="952"/>
      <c r="I563" s="260"/>
      <c r="J563" s="330" t="str">
        <f>Translations!$B$259</f>
        <v>Om inte, varför?</v>
      </c>
      <c r="K563" s="871"/>
      <c r="L563" s="872"/>
      <c r="M563" s="872"/>
      <c r="N563" s="886"/>
      <c r="O563" s="19"/>
      <c r="P563" s="245"/>
      <c r="Q563" s="245"/>
      <c r="R563" s="245"/>
      <c r="S563" s="245"/>
      <c r="T563" s="245"/>
      <c r="U563" s="245"/>
      <c r="V563" s="245"/>
      <c r="W563" s="364" t="b">
        <f>AND(I563&lt;&gt;"",I563=TRUE)</f>
        <v>0</v>
      </c>
    </row>
    <row r="564" spans="2:23" ht="5.0999999999999996" customHeight="1" x14ac:dyDescent="0.25">
      <c r="B564" s="244"/>
      <c r="C564" s="318"/>
      <c r="D564" s="319"/>
      <c r="E564" s="552"/>
      <c r="F564" s="552"/>
      <c r="G564" s="552"/>
      <c r="H564" s="552"/>
      <c r="I564" s="552"/>
      <c r="J564" s="552"/>
      <c r="K564" s="552"/>
      <c r="L564" s="552"/>
      <c r="M564" s="552"/>
      <c r="N564" s="553"/>
      <c r="O564" s="19"/>
      <c r="P564" s="245"/>
      <c r="Q564" s="245"/>
      <c r="R564" s="245"/>
      <c r="S564" s="245"/>
      <c r="T564" s="245"/>
      <c r="U564" s="245"/>
      <c r="V564" s="254"/>
      <c r="W564" s="360"/>
    </row>
    <row r="565" spans="2:23" ht="12.75" customHeight="1" x14ac:dyDescent="0.25">
      <c r="B565" s="244"/>
      <c r="C565" s="318"/>
      <c r="D565" s="331"/>
      <c r="E565" s="331"/>
      <c r="F565" s="923" t="str">
        <f>Translations!$B$264</f>
        <v>Ytterligare uppgifter om eventuella avvikelser från hierarkin</v>
      </c>
      <c r="G565" s="923"/>
      <c r="H565" s="923"/>
      <c r="I565" s="923"/>
      <c r="J565" s="923"/>
      <c r="K565" s="923"/>
      <c r="L565" s="923"/>
      <c r="M565" s="923"/>
      <c r="N565" s="924"/>
      <c r="O565" s="19"/>
      <c r="P565" s="245"/>
      <c r="Q565" s="245"/>
      <c r="R565" s="245"/>
      <c r="S565" s="245"/>
      <c r="T565" s="245"/>
      <c r="U565" s="245"/>
      <c r="V565" s="254"/>
      <c r="W565" s="360"/>
    </row>
    <row r="566" spans="2:23" ht="25.5" customHeight="1" thickBot="1" x14ac:dyDescent="0.3">
      <c r="B566" s="244"/>
      <c r="C566" s="318"/>
      <c r="D566" s="331"/>
      <c r="E566" s="331"/>
      <c r="F566" s="891"/>
      <c r="G566" s="892"/>
      <c r="H566" s="892"/>
      <c r="I566" s="892"/>
      <c r="J566" s="892"/>
      <c r="K566" s="892"/>
      <c r="L566" s="892"/>
      <c r="M566" s="892"/>
      <c r="N566" s="893"/>
      <c r="O566" s="19"/>
      <c r="P566" s="245"/>
      <c r="Q566" s="245"/>
      <c r="R566" s="245"/>
      <c r="S566" s="245"/>
      <c r="T566" s="245"/>
      <c r="U566" s="245"/>
      <c r="V566" s="254"/>
      <c r="W566" s="268" t="b">
        <f>W563</f>
        <v>0</v>
      </c>
    </row>
    <row r="567" spans="2:23" ht="5.0999999999999996" customHeight="1" x14ac:dyDescent="0.25">
      <c r="B567" s="244"/>
      <c r="C567" s="318"/>
      <c r="D567" s="322"/>
      <c r="E567" s="319"/>
      <c r="F567" s="319"/>
      <c r="G567" s="319"/>
      <c r="H567" s="319"/>
      <c r="I567" s="319"/>
      <c r="J567" s="319"/>
      <c r="K567" s="319"/>
      <c r="L567" s="319"/>
      <c r="M567" s="319"/>
      <c r="N567" s="320"/>
      <c r="O567" s="19"/>
      <c r="P567" s="245"/>
      <c r="Q567" s="245"/>
      <c r="R567" s="245"/>
      <c r="S567" s="245"/>
      <c r="T567" s="245"/>
      <c r="U567" s="245"/>
      <c r="V567" s="245"/>
      <c r="W567" s="363"/>
    </row>
    <row r="568" spans="2:23" ht="5.0999999999999996" customHeight="1" x14ac:dyDescent="0.25">
      <c r="B568" s="244"/>
      <c r="C568" s="315"/>
      <c r="D568" s="328"/>
      <c r="E568" s="316"/>
      <c r="F568" s="316"/>
      <c r="G568" s="316"/>
      <c r="H568" s="316"/>
      <c r="I568" s="316"/>
      <c r="J568" s="316"/>
      <c r="K568" s="316"/>
      <c r="L568" s="316"/>
      <c r="M568" s="316"/>
      <c r="N568" s="317"/>
      <c r="O568" s="19"/>
      <c r="P568" s="245"/>
      <c r="Q568" s="245"/>
      <c r="R568" s="245"/>
      <c r="S568" s="245"/>
      <c r="T568" s="245"/>
      <c r="U568" s="245"/>
      <c r="V568" s="245"/>
      <c r="W568" s="262"/>
    </row>
    <row r="569" spans="2:23" ht="12.75" customHeight="1" x14ac:dyDescent="0.25">
      <c r="B569" s="244"/>
      <c r="C569" s="318"/>
      <c r="D569" s="321" t="s">
        <v>29</v>
      </c>
      <c r="E569" s="962" t="str">
        <f>Translations!$B$404</f>
        <v>Producerad mätbar värme</v>
      </c>
      <c r="F569" s="962"/>
      <c r="G569" s="962"/>
      <c r="H569" s="962"/>
      <c r="I569" s="962"/>
      <c r="J569" s="962"/>
      <c r="K569" s="962"/>
      <c r="L569" s="962"/>
      <c r="M569" s="962"/>
      <c r="N569" s="963"/>
      <c r="O569" s="19"/>
      <c r="P569" s="245"/>
      <c r="Q569" s="245"/>
      <c r="R569" s="245"/>
      <c r="S569" s="254"/>
      <c r="T569" s="254"/>
      <c r="U569" s="245"/>
      <c r="V569" s="245"/>
      <c r="W569" s="262"/>
    </row>
    <row r="570" spans="2:23" ht="5.0999999999999996" customHeight="1" x14ac:dyDescent="0.25">
      <c r="B570" s="244"/>
      <c r="C570" s="318"/>
      <c r="D570" s="319"/>
      <c r="E570" s="964"/>
      <c r="F570" s="965"/>
      <c r="G570" s="965"/>
      <c r="H570" s="965"/>
      <c r="I570" s="965"/>
      <c r="J570" s="965"/>
      <c r="K570" s="965"/>
      <c r="L570" s="965"/>
      <c r="M570" s="965"/>
      <c r="N570" s="966"/>
      <c r="O570" s="19"/>
      <c r="P570" s="245"/>
      <c r="Q570" s="245"/>
      <c r="R570" s="245"/>
      <c r="S570" s="245"/>
      <c r="T570" s="245"/>
      <c r="U570" s="245"/>
      <c r="V570" s="245"/>
      <c r="W570" s="262"/>
    </row>
    <row r="571" spans="2:23" ht="12.75" customHeight="1" x14ac:dyDescent="0.25">
      <c r="B571" s="244"/>
      <c r="C571" s="318"/>
      <c r="D571" s="322" t="s">
        <v>31</v>
      </c>
      <c r="E571" s="925" t="str">
        <f>Translations!$B$249</f>
        <v>Information om tillämpad metod</v>
      </c>
      <c r="F571" s="925"/>
      <c r="G571" s="925"/>
      <c r="H571" s="925"/>
      <c r="I571" s="925"/>
      <c r="J571" s="925"/>
      <c r="K571" s="925"/>
      <c r="L571" s="925"/>
      <c r="M571" s="925"/>
      <c r="N571" s="926"/>
      <c r="O571" s="19"/>
      <c r="P571" s="245"/>
      <c r="Q571" s="245"/>
      <c r="R571" s="245"/>
      <c r="S571" s="245"/>
      <c r="T571" s="245"/>
      <c r="U571" s="245"/>
      <c r="V571" s="245"/>
      <c r="W571" s="262"/>
    </row>
    <row r="572" spans="2:23" ht="25.5" customHeight="1" x14ac:dyDescent="0.25">
      <c r="B572" s="244"/>
      <c r="C572" s="318"/>
      <c r="D572" s="319"/>
      <c r="E572" s="319"/>
      <c r="F572" s="319"/>
      <c r="G572" s="319"/>
      <c r="H572" s="319"/>
      <c r="I572" s="927" t="str">
        <f>Translations!$B$254</f>
        <v>Datakälla</v>
      </c>
      <c r="J572" s="927"/>
      <c r="K572" s="927" t="str">
        <f>Translations!$B$255</f>
        <v>Andra datakällor 
(i förekommande fall)</v>
      </c>
      <c r="L572" s="927"/>
      <c r="M572" s="927" t="str">
        <f>Translations!$B$255</f>
        <v>Andra datakällor 
(i förekommande fall)</v>
      </c>
      <c r="N572" s="927"/>
      <c r="O572" s="19"/>
      <c r="P572" s="245"/>
      <c r="Q572" s="245"/>
      <c r="R572" s="245"/>
      <c r="S572" s="245"/>
      <c r="T572" s="245"/>
      <c r="U572" s="245"/>
      <c r="V572" s="245"/>
      <c r="W572" s="262"/>
    </row>
    <row r="573" spans="2:23" ht="12.75" customHeight="1" x14ac:dyDescent="0.25">
      <c r="B573" s="244"/>
      <c r="C573" s="318"/>
      <c r="D573" s="322"/>
      <c r="E573" s="324" t="s">
        <v>310</v>
      </c>
      <c r="F573" s="929" t="str">
        <f>Translations!$B$407</f>
        <v>Producerad värme</v>
      </c>
      <c r="G573" s="929"/>
      <c r="H573" s="930"/>
      <c r="I573" s="871"/>
      <c r="J573" s="872"/>
      <c r="K573" s="873"/>
      <c r="L573" s="874"/>
      <c r="M573" s="873"/>
      <c r="N573" s="890"/>
      <c r="O573" s="19"/>
      <c r="P573" s="245"/>
      <c r="Q573" s="245"/>
      <c r="R573" s="245"/>
      <c r="S573" s="245"/>
      <c r="T573" s="245"/>
      <c r="U573" s="245"/>
      <c r="V573" s="245"/>
      <c r="W573" s="262"/>
    </row>
    <row r="574" spans="2:23" ht="12.75" customHeight="1" x14ac:dyDescent="0.25">
      <c r="B574" s="244"/>
      <c r="C574" s="318"/>
      <c r="D574" s="322"/>
      <c r="E574" s="324" t="s">
        <v>311</v>
      </c>
      <c r="F574" s="929" t="str">
        <f>Translations!$B$838</f>
        <v>Värme som produceras från el</v>
      </c>
      <c r="G574" s="929"/>
      <c r="H574" s="930"/>
      <c r="I574" s="871"/>
      <c r="J574" s="872"/>
      <c r="K574" s="873"/>
      <c r="L574" s="874"/>
      <c r="M574" s="873"/>
      <c r="N574" s="890"/>
      <c r="O574" s="19"/>
      <c r="P574" s="245"/>
      <c r="Q574" s="245"/>
      <c r="R574" s="245"/>
      <c r="S574" s="245"/>
      <c r="T574" s="245"/>
      <c r="U574" s="245"/>
      <c r="V574" s="245"/>
      <c r="W574" s="262"/>
    </row>
    <row r="575" spans="2:23" ht="5.0999999999999996" customHeight="1" x14ac:dyDescent="0.25">
      <c r="C575" s="318"/>
      <c r="D575" s="322"/>
      <c r="E575" s="319"/>
      <c r="F575" s="319"/>
      <c r="G575" s="319"/>
      <c r="H575" s="319"/>
      <c r="I575" s="319"/>
      <c r="J575" s="319"/>
      <c r="K575" s="319"/>
      <c r="L575" s="319"/>
      <c r="M575" s="319"/>
      <c r="N575" s="320"/>
      <c r="O575" s="19"/>
      <c r="P575" s="245"/>
      <c r="Q575" s="245"/>
      <c r="R575" s="245"/>
      <c r="S575" s="245"/>
      <c r="T575" s="245"/>
      <c r="U575" s="245"/>
      <c r="V575" s="245"/>
      <c r="W575" s="262"/>
    </row>
    <row r="576" spans="2:23" ht="12.75" customHeight="1" x14ac:dyDescent="0.25">
      <c r="C576" s="318"/>
      <c r="D576" s="322"/>
      <c r="E576" s="324" t="s">
        <v>312</v>
      </c>
      <c r="F576" s="923" t="str">
        <f>Translations!$B$257</f>
        <v>Beskrivning av den metod som används</v>
      </c>
      <c r="G576" s="923"/>
      <c r="H576" s="923"/>
      <c r="I576" s="923"/>
      <c r="J576" s="923"/>
      <c r="K576" s="923"/>
      <c r="L576" s="923"/>
      <c r="M576" s="923"/>
      <c r="N576" s="924"/>
      <c r="O576" s="19"/>
      <c r="P576" s="245"/>
      <c r="Q576" s="245"/>
      <c r="R576" s="245"/>
      <c r="S576" s="245"/>
      <c r="T576" s="245"/>
      <c r="U576" s="245"/>
      <c r="V576" s="245"/>
      <c r="W576" s="262"/>
    </row>
    <row r="577" spans="1:23" ht="5.0999999999999996" customHeight="1" x14ac:dyDescent="0.25">
      <c r="C577" s="318"/>
      <c r="D577" s="319"/>
      <c r="E577" s="323"/>
      <c r="F577" s="213"/>
      <c r="G577" s="556"/>
      <c r="H577" s="556"/>
      <c r="I577" s="556"/>
      <c r="J577" s="556"/>
      <c r="K577" s="556"/>
      <c r="L577" s="556"/>
      <c r="M577" s="556"/>
      <c r="N577" s="557"/>
      <c r="O577" s="19"/>
      <c r="P577" s="245"/>
      <c r="Q577" s="245"/>
      <c r="R577" s="245"/>
      <c r="S577" s="245"/>
      <c r="T577" s="245"/>
      <c r="U577" s="245"/>
      <c r="V577" s="245"/>
      <c r="W577" s="262"/>
    </row>
    <row r="578" spans="1:23" ht="12.75" customHeight="1" x14ac:dyDescent="0.25">
      <c r="C578" s="318"/>
      <c r="D578" s="322"/>
      <c r="E578" s="324"/>
      <c r="F578" s="932" t="str">
        <f>IF(M491=EUConst_Relevant,HYPERLINK("#" &amp; Q578,EUConst_MsgDescription),"")</f>
        <v/>
      </c>
      <c r="G578" s="906"/>
      <c r="H578" s="906"/>
      <c r="I578" s="906"/>
      <c r="J578" s="906"/>
      <c r="K578" s="906"/>
      <c r="L578" s="906"/>
      <c r="M578" s="906"/>
      <c r="N578" s="907"/>
      <c r="O578" s="19"/>
      <c r="P578" s="22" t="s">
        <v>175</v>
      </c>
      <c r="Q578" s="371" t="str">
        <f>"#"&amp;ADDRESS(ROW($C$11),COLUMN($C$11))</f>
        <v>#$C$11</v>
      </c>
      <c r="R578" s="245"/>
      <c r="S578" s="245"/>
      <c r="T578" s="245"/>
      <c r="U578" s="245"/>
      <c r="V578" s="245"/>
      <c r="W578" s="262"/>
    </row>
    <row r="579" spans="1:23" ht="5.0999999999999996" customHeight="1" x14ac:dyDescent="0.25">
      <c r="C579" s="318"/>
      <c r="D579" s="322"/>
      <c r="E579" s="325"/>
      <c r="F579" s="933"/>
      <c r="G579" s="933"/>
      <c r="H579" s="933"/>
      <c r="I579" s="933"/>
      <c r="J579" s="933"/>
      <c r="K579" s="933"/>
      <c r="L579" s="933"/>
      <c r="M579" s="933"/>
      <c r="N579" s="934"/>
      <c r="O579" s="19"/>
      <c r="P579" s="245"/>
      <c r="Q579" s="245"/>
      <c r="R579" s="245"/>
      <c r="S579" s="245"/>
      <c r="T579" s="245"/>
      <c r="U579" s="245"/>
      <c r="V579" s="245"/>
      <c r="W579" s="262"/>
    </row>
    <row r="580" spans="1:23" s="249" customFormat="1" ht="50.1" customHeight="1" x14ac:dyDescent="0.25">
      <c r="A580" s="245"/>
      <c r="B580" s="12"/>
      <c r="C580" s="318"/>
      <c r="D580" s="325"/>
      <c r="E580" s="325"/>
      <c r="F580" s="891"/>
      <c r="G580" s="892"/>
      <c r="H580" s="892"/>
      <c r="I580" s="892"/>
      <c r="J580" s="892"/>
      <c r="K580" s="892"/>
      <c r="L580" s="892"/>
      <c r="M580" s="892"/>
      <c r="N580" s="893"/>
      <c r="O580" s="19"/>
      <c r="P580" s="254"/>
      <c r="Q580" s="254"/>
      <c r="R580" s="254"/>
      <c r="S580" s="245"/>
      <c r="T580" s="245"/>
      <c r="U580" s="254"/>
      <c r="V580" s="245"/>
      <c r="W580" s="262"/>
    </row>
    <row r="581" spans="1:23" ht="5.0999999999999996" customHeight="1" x14ac:dyDescent="0.25">
      <c r="C581" s="318"/>
      <c r="D581" s="322"/>
      <c r="E581" s="319"/>
      <c r="F581" s="319"/>
      <c r="G581" s="319"/>
      <c r="H581" s="319"/>
      <c r="I581" s="319"/>
      <c r="J581" s="319"/>
      <c r="K581" s="319"/>
      <c r="L581" s="319"/>
      <c r="M581" s="319"/>
      <c r="N581" s="320"/>
      <c r="O581" s="19"/>
      <c r="P581" s="245"/>
      <c r="Q581" s="245"/>
      <c r="R581" s="245"/>
      <c r="S581" s="245"/>
      <c r="T581" s="245"/>
      <c r="U581" s="245"/>
      <c r="V581" s="245"/>
      <c r="W581" s="262"/>
    </row>
    <row r="582" spans="1:23" ht="12.75" customHeight="1" x14ac:dyDescent="0.25">
      <c r="C582" s="318"/>
      <c r="D582" s="322"/>
      <c r="E582" s="324"/>
      <c r="F582" s="935" t="str">
        <f>Translations!$B$210</f>
        <v>Hänvisning till externa filer, i förekommande fall</v>
      </c>
      <c r="G582" s="935"/>
      <c r="H582" s="935"/>
      <c r="I582" s="935"/>
      <c r="J582" s="935"/>
      <c r="K582" s="845"/>
      <c r="L582" s="845"/>
      <c r="M582" s="845"/>
      <c r="N582" s="845"/>
      <c r="O582" s="19"/>
      <c r="P582" s="245"/>
      <c r="Q582" s="245"/>
      <c r="R582" s="245"/>
      <c r="S582" s="245"/>
      <c r="T582" s="245"/>
      <c r="U582" s="245"/>
      <c r="V582" s="245"/>
      <c r="W582" s="262" t="s">
        <v>168</v>
      </c>
    </row>
    <row r="583" spans="1:23" ht="5.0999999999999996" customHeight="1" thickBot="1" x14ac:dyDescent="0.3">
      <c r="C583" s="318"/>
      <c r="D583" s="322"/>
      <c r="E583" s="319"/>
      <c r="F583" s="319"/>
      <c r="G583" s="319"/>
      <c r="H583" s="319"/>
      <c r="I583" s="319"/>
      <c r="J583" s="319"/>
      <c r="K583" s="319"/>
      <c r="L583" s="319"/>
      <c r="M583" s="319"/>
      <c r="N583" s="320"/>
      <c r="O583" s="19"/>
      <c r="P583" s="245"/>
      <c r="Q583" s="245"/>
      <c r="R583" s="245"/>
      <c r="S583" s="245"/>
      <c r="T583" s="245"/>
      <c r="U583" s="245"/>
      <c r="V583" s="245"/>
      <c r="W583" s="262"/>
    </row>
    <row r="584" spans="1:23" ht="12.75" customHeight="1" x14ac:dyDescent="0.25">
      <c r="C584" s="318"/>
      <c r="D584" s="322" t="s">
        <v>32</v>
      </c>
      <c r="E584" s="951" t="str">
        <f>Translations!$B$258</f>
        <v>Har den hierarkiska ordningen följts?</v>
      </c>
      <c r="F584" s="951"/>
      <c r="G584" s="951"/>
      <c r="H584" s="952"/>
      <c r="I584" s="260"/>
      <c r="J584" s="330" t="str">
        <f>Translations!$B$259</f>
        <v>Om inte, varför?</v>
      </c>
      <c r="K584" s="871"/>
      <c r="L584" s="872"/>
      <c r="M584" s="872"/>
      <c r="N584" s="886"/>
      <c r="O584" s="19"/>
      <c r="P584" s="245"/>
      <c r="Q584" s="245"/>
      <c r="R584" s="245"/>
      <c r="S584" s="245"/>
      <c r="T584" s="245"/>
      <c r="U584" s="245"/>
      <c r="V584" s="245"/>
      <c r="W584" s="364" t="b">
        <f>AND(I584&lt;&gt;"",I584=TRUE)</f>
        <v>0</v>
      </c>
    </row>
    <row r="585" spans="1:23" ht="5.0999999999999996" customHeight="1" x14ac:dyDescent="0.25">
      <c r="C585" s="318"/>
      <c r="D585" s="319"/>
      <c r="E585" s="552"/>
      <c r="F585" s="552"/>
      <c r="G585" s="552"/>
      <c r="H585" s="552"/>
      <c r="I585" s="552"/>
      <c r="J585" s="552"/>
      <c r="K585" s="552"/>
      <c r="L585" s="552"/>
      <c r="M585" s="552"/>
      <c r="N585" s="553"/>
      <c r="O585" s="19"/>
      <c r="P585" s="245"/>
      <c r="Q585" s="245"/>
      <c r="R585" s="245"/>
      <c r="S585" s="245"/>
      <c r="T585" s="245"/>
      <c r="U585" s="245"/>
      <c r="V585" s="245"/>
      <c r="W585" s="360"/>
    </row>
    <row r="586" spans="1:23" ht="12.75" customHeight="1" x14ac:dyDescent="0.25">
      <c r="C586" s="318"/>
      <c r="D586" s="331"/>
      <c r="E586" s="331"/>
      <c r="F586" s="923" t="str">
        <f>Translations!$B$264</f>
        <v>Ytterligare uppgifter om eventuella avvikelser från hierarkin</v>
      </c>
      <c r="G586" s="923"/>
      <c r="H586" s="923"/>
      <c r="I586" s="923"/>
      <c r="J586" s="923"/>
      <c r="K586" s="923"/>
      <c r="L586" s="923"/>
      <c r="M586" s="923"/>
      <c r="N586" s="924"/>
      <c r="O586" s="19"/>
      <c r="P586" s="245"/>
      <c r="Q586" s="245"/>
      <c r="R586" s="245"/>
      <c r="S586" s="245"/>
      <c r="T586" s="245"/>
      <c r="U586" s="245"/>
      <c r="V586" s="245"/>
      <c r="W586" s="360"/>
    </row>
    <row r="587" spans="1:23" ht="25.5" customHeight="1" thickBot="1" x14ac:dyDescent="0.3">
      <c r="C587" s="318"/>
      <c r="D587" s="331"/>
      <c r="E587" s="331"/>
      <c r="F587" s="891"/>
      <c r="G587" s="892"/>
      <c r="H587" s="892"/>
      <c r="I587" s="892"/>
      <c r="J587" s="892"/>
      <c r="K587" s="892"/>
      <c r="L587" s="892"/>
      <c r="M587" s="892"/>
      <c r="N587" s="893"/>
      <c r="O587" s="19"/>
      <c r="P587" s="245"/>
      <c r="Q587" s="245"/>
      <c r="R587" s="245"/>
      <c r="S587" s="245"/>
      <c r="T587" s="245"/>
      <c r="U587" s="245"/>
      <c r="V587" s="245"/>
      <c r="W587" s="369" t="b">
        <f>W584</f>
        <v>0</v>
      </c>
    </row>
    <row r="588" spans="1:23" ht="5.0999999999999996" customHeight="1" x14ac:dyDescent="0.25">
      <c r="C588" s="318"/>
      <c r="D588" s="322"/>
      <c r="E588" s="319"/>
      <c r="F588" s="319"/>
      <c r="G588" s="319"/>
      <c r="H588" s="319"/>
      <c r="I588" s="319"/>
      <c r="J588" s="319"/>
      <c r="K588" s="319"/>
      <c r="L588" s="319"/>
      <c r="M588" s="319"/>
      <c r="N588" s="320"/>
      <c r="O588" s="19"/>
      <c r="P588" s="245"/>
      <c r="Q588" s="245"/>
      <c r="R588" s="245"/>
      <c r="S588" s="245"/>
      <c r="T588" s="245"/>
      <c r="U588" s="245"/>
      <c r="V588" s="245"/>
      <c r="W588" s="262"/>
    </row>
    <row r="589" spans="1:23" ht="5.0999999999999996" customHeight="1" x14ac:dyDescent="0.25">
      <c r="C589" s="315"/>
      <c r="D589" s="328"/>
      <c r="E589" s="316"/>
      <c r="F589" s="316"/>
      <c r="G589" s="316"/>
      <c r="H589" s="316"/>
      <c r="I589" s="316"/>
      <c r="J589" s="316"/>
      <c r="K589" s="316"/>
      <c r="L589" s="316"/>
      <c r="M589" s="316"/>
      <c r="N589" s="317"/>
      <c r="O589" s="19"/>
      <c r="P589" s="245"/>
      <c r="Q589" s="245"/>
      <c r="R589" s="245"/>
      <c r="S589" s="245"/>
      <c r="T589" s="245"/>
      <c r="U589" s="245"/>
      <c r="V589" s="245"/>
      <c r="W589" s="262"/>
    </row>
    <row r="590" spans="1:23" ht="12.75" customHeight="1" x14ac:dyDescent="0.25">
      <c r="C590" s="318"/>
      <c r="D590" s="321" t="s">
        <v>30</v>
      </c>
      <c r="E590" s="962" t="str">
        <f>Translations!$B$359</f>
        <v>Importerad mätbar värme</v>
      </c>
      <c r="F590" s="962"/>
      <c r="G590" s="962"/>
      <c r="H590" s="962"/>
      <c r="I590" s="962"/>
      <c r="J590" s="962"/>
      <c r="K590" s="962"/>
      <c r="L590" s="962"/>
      <c r="M590" s="962"/>
      <c r="N590" s="963"/>
      <c r="O590" s="19"/>
      <c r="P590" s="245"/>
      <c r="Q590" s="245"/>
      <c r="R590" s="245"/>
      <c r="S590" s="254"/>
      <c r="T590" s="254"/>
      <c r="U590" s="245"/>
      <c r="V590" s="245"/>
      <c r="W590" s="262"/>
    </row>
    <row r="591" spans="1:23" ht="5.0999999999999996" customHeight="1" x14ac:dyDescent="0.25">
      <c r="C591" s="318"/>
      <c r="D591" s="319"/>
      <c r="E591" s="964"/>
      <c r="F591" s="965"/>
      <c r="G591" s="965"/>
      <c r="H591" s="965"/>
      <c r="I591" s="965"/>
      <c r="J591" s="965"/>
      <c r="K591" s="965"/>
      <c r="L591" s="965"/>
      <c r="M591" s="965"/>
      <c r="N591" s="966"/>
      <c r="O591" s="19"/>
      <c r="P591" s="245"/>
      <c r="Q591" s="245"/>
      <c r="R591" s="245"/>
      <c r="S591" s="245"/>
      <c r="T591" s="245"/>
      <c r="U591" s="245"/>
      <c r="V591" s="245"/>
      <c r="W591" s="262"/>
    </row>
    <row r="592" spans="1:23" ht="12.75" customHeight="1" x14ac:dyDescent="0.25">
      <c r="C592" s="318"/>
      <c r="D592" s="322" t="s">
        <v>31</v>
      </c>
      <c r="E592" s="925" t="str">
        <f>Translations!$B$409</f>
        <v>Är andra mätbara värmeflöden relevanta för delanläggningen?</v>
      </c>
      <c r="F592" s="925"/>
      <c r="G592" s="925"/>
      <c r="H592" s="925"/>
      <c r="I592" s="925"/>
      <c r="J592" s="925"/>
      <c r="K592" s="925"/>
      <c r="L592" s="925"/>
      <c r="M592" s="931"/>
      <c r="N592" s="931"/>
      <c r="O592" s="19"/>
      <c r="P592" s="245"/>
      <c r="Q592" s="245"/>
      <c r="R592" s="245"/>
      <c r="S592" s="245"/>
      <c r="T592" s="245"/>
      <c r="U592" s="245"/>
      <c r="V592" s="245"/>
      <c r="W592" s="262"/>
    </row>
    <row r="593" spans="3:23" ht="12.75" customHeight="1" x14ac:dyDescent="0.25">
      <c r="C593" s="318"/>
      <c r="D593" s="322"/>
      <c r="E593" s="319"/>
      <c r="F593" s="319"/>
      <c r="G593" s="319"/>
      <c r="H593" s="319"/>
      <c r="I593" s="319"/>
      <c r="J593" s="866" t="str">
        <f>IF(M491=EUConst_NotRelevant,"",IF(AND(M592&lt;&gt;"",M592=FALSE),HYPERLINK("#" &amp; Q593,EUconst_MsgGoOn),""))</f>
        <v/>
      </c>
      <c r="K593" s="867"/>
      <c r="L593" s="867"/>
      <c r="M593" s="867"/>
      <c r="N593" s="868"/>
      <c r="O593" s="19"/>
      <c r="P593" s="22" t="s">
        <v>175</v>
      </c>
      <c r="Q593" s="371" t="str">
        <f>Q492</f>
        <v>#JUMP_G5</v>
      </c>
      <c r="R593" s="245"/>
      <c r="S593" s="245"/>
      <c r="T593" s="245"/>
      <c r="U593" s="245"/>
      <c r="V593" s="245"/>
      <c r="W593" s="262"/>
    </row>
    <row r="594" spans="3:23" ht="5.0999999999999996" customHeight="1" x14ac:dyDescent="0.25">
      <c r="C594" s="318"/>
      <c r="D594" s="322"/>
      <c r="E594" s="322"/>
      <c r="F594" s="322"/>
      <c r="G594" s="322"/>
      <c r="H594" s="322"/>
      <c r="I594" s="322"/>
      <c r="J594" s="322"/>
      <c r="K594" s="322"/>
      <c r="L594" s="322"/>
      <c r="M594" s="322"/>
      <c r="N594" s="329"/>
      <c r="O594" s="19"/>
      <c r="P594" s="22"/>
      <c r="Q594" s="245"/>
      <c r="R594" s="245"/>
      <c r="S594" s="245"/>
      <c r="T594" s="245"/>
      <c r="U594" s="245"/>
      <c r="V594" s="245"/>
      <c r="W594" s="262"/>
    </row>
    <row r="595" spans="3:23" ht="12.75" customHeight="1" x14ac:dyDescent="0.25">
      <c r="C595" s="318"/>
      <c r="D595" s="322" t="s">
        <v>32</v>
      </c>
      <c r="E595" s="925" t="str">
        <f>Translations!$B$249</f>
        <v>Information om tillämpad metod</v>
      </c>
      <c r="F595" s="925"/>
      <c r="G595" s="925"/>
      <c r="H595" s="925"/>
      <c r="I595" s="925"/>
      <c r="J595" s="925"/>
      <c r="K595" s="925"/>
      <c r="L595" s="925"/>
      <c r="M595" s="925"/>
      <c r="N595" s="926"/>
      <c r="O595" s="19"/>
      <c r="P595" s="245"/>
      <c r="Q595" s="245"/>
      <c r="R595" s="245"/>
      <c r="S595" s="245"/>
      <c r="T595" s="245"/>
      <c r="U595" s="245"/>
      <c r="V595" s="245"/>
      <c r="W595" s="262"/>
    </row>
    <row r="596" spans="3:23" ht="25.5" customHeight="1" thickBot="1" x14ac:dyDescent="0.3">
      <c r="C596" s="318"/>
      <c r="D596" s="319"/>
      <c r="E596" s="319"/>
      <c r="F596" s="319"/>
      <c r="G596" s="319"/>
      <c r="H596" s="357" t="str">
        <f>Translations!$B$401</f>
        <v>Relevant?</v>
      </c>
      <c r="I596" s="927" t="str">
        <f>Translations!$B$254</f>
        <v>Datakälla</v>
      </c>
      <c r="J596" s="927"/>
      <c r="K596" s="927" t="str">
        <f>Translations!$B$255</f>
        <v>Andra datakällor 
(i förekommande fall)</v>
      </c>
      <c r="L596" s="927"/>
      <c r="M596" s="927" t="str">
        <f>Translations!$B$255</f>
        <v>Andra datakällor 
(i förekommande fall)</v>
      </c>
      <c r="N596" s="927"/>
      <c r="O596" s="19"/>
      <c r="P596" s="245"/>
      <c r="Q596" s="245"/>
      <c r="R596" s="245"/>
      <c r="S596" s="245"/>
      <c r="T596" s="245"/>
      <c r="U596" s="245"/>
      <c r="V596" s="245"/>
      <c r="W596" s="262" t="s">
        <v>168</v>
      </c>
    </row>
    <row r="597" spans="3:23" ht="12.75" customHeight="1" thickBot="1" x14ac:dyDescent="0.3">
      <c r="C597" s="318"/>
      <c r="D597" s="322"/>
      <c r="E597" s="324" t="s">
        <v>310</v>
      </c>
      <c r="F597" s="912" t="str">
        <f>Translations!$B$416</f>
        <v>importeras (andra källor)</v>
      </c>
      <c r="G597" s="913"/>
      <c r="H597" s="931"/>
      <c r="I597" s="903"/>
      <c r="J597" s="904"/>
      <c r="K597" s="898"/>
      <c r="L597" s="902"/>
      <c r="M597" s="898"/>
      <c r="N597" s="899"/>
      <c r="O597" s="19"/>
      <c r="P597" s="245"/>
      <c r="Q597" s="245"/>
      <c r="R597" s="245"/>
      <c r="S597" s="245"/>
      <c r="T597" s="245"/>
      <c r="U597" s="245"/>
      <c r="V597" s="370" t="b">
        <f>OR(AND(M592&lt;&gt;"",M592=FALSE))</f>
        <v>0</v>
      </c>
      <c r="W597" s="364" t="b">
        <f>OR(AND(M592&lt;&gt;"",M592=FALSE),AND(H597&lt;&gt;"",H597=FALSE))</f>
        <v>0</v>
      </c>
    </row>
    <row r="598" spans="3:23" ht="12.75" customHeight="1" thickBot="1" x14ac:dyDescent="0.3">
      <c r="C598" s="318"/>
      <c r="D598" s="322"/>
      <c r="E598" s="324" t="s">
        <v>311</v>
      </c>
      <c r="F598" s="921" t="str">
        <f>Translations!$B$417</f>
        <v>Mätbara nettoflöden</v>
      </c>
      <c r="G598" s="922"/>
      <c r="H598" s="931"/>
      <c r="I598" s="879"/>
      <c r="J598" s="880"/>
      <c r="K598" s="881"/>
      <c r="L598" s="882"/>
      <c r="M598" s="881"/>
      <c r="N598" s="883"/>
      <c r="O598" s="19"/>
      <c r="P598" s="245"/>
      <c r="Q598" s="245"/>
      <c r="R598" s="245"/>
      <c r="S598" s="245"/>
      <c r="T598" s="245"/>
      <c r="U598" s="245"/>
      <c r="V598" s="245"/>
      <c r="W598" s="365" t="b">
        <f>W597</f>
        <v>0</v>
      </c>
    </row>
    <row r="599" spans="3:23" ht="25.5" customHeight="1" thickBot="1" x14ac:dyDescent="0.3">
      <c r="C599" s="318"/>
      <c r="D599" s="322"/>
      <c r="E599" s="324" t="s">
        <v>312</v>
      </c>
      <c r="F599" s="912" t="str">
        <f>Translations!$B$418</f>
        <v>importeras (från produktriktmärke)</v>
      </c>
      <c r="G599" s="913"/>
      <c r="H599" s="931"/>
      <c r="I599" s="903"/>
      <c r="J599" s="904"/>
      <c r="K599" s="898"/>
      <c r="L599" s="902"/>
      <c r="M599" s="898"/>
      <c r="N599" s="899"/>
      <c r="O599" s="19"/>
      <c r="P599" s="245"/>
      <c r="Q599" s="245"/>
      <c r="R599" s="245"/>
      <c r="S599" s="245"/>
      <c r="T599" s="245"/>
      <c r="U599" s="245"/>
      <c r="V599" s="358" t="b">
        <f>V597</f>
        <v>0</v>
      </c>
      <c r="W599" s="364" t="b">
        <f>OR(AND(M592&lt;&gt;"",M592=FALSE),AND(H599&lt;&gt;"",H599=FALSE))</f>
        <v>0</v>
      </c>
    </row>
    <row r="600" spans="3:23" ht="12.75" customHeight="1" thickBot="1" x14ac:dyDescent="0.3">
      <c r="C600" s="318"/>
      <c r="D600" s="322"/>
      <c r="E600" s="324" t="s">
        <v>313</v>
      </c>
      <c r="F600" s="921" t="str">
        <f>Translations!$B$417</f>
        <v>Mätbara nettoflöden</v>
      </c>
      <c r="G600" s="922"/>
      <c r="H600" s="931"/>
      <c r="I600" s="879"/>
      <c r="J600" s="880"/>
      <c r="K600" s="881"/>
      <c r="L600" s="882"/>
      <c r="M600" s="881"/>
      <c r="N600" s="883"/>
      <c r="O600" s="19"/>
      <c r="P600" s="245"/>
      <c r="Q600" s="245"/>
      <c r="R600" s="245"/>
      <c r="S600" s="245"/>
      <c r="T600" s="245"/>
      <c r="U600" s="245"/>
      <c r="V600" s="245"/>
      <c r="W600" s="365" t="b">
        <f>W599</f>
        <v>0</v>
      </c>
    </row>
    <row r="601" spans="3:23" ht="12.75" customHeight="1" thickBot="1" x14ac:dyDescent="0.3">
      <c r="C601" s="318"/>
      <c r="D601" s="322"/>
      <c r="E601" s="324" t="s">
        <v>314</v>
      </c>
      <c r="F601" s="912" t="str">
        <f>Translations!$B$419</f>
        <v>importeras (från massa)</v>
      </c>
      <c r="G601" s="913"/>
      <c r="H601" s="931"/>
      <c r="I601" s="903"/>
      <c r="J601" s="904"/>
      <c r="K601" s="898"/>
      <c r="L601" s="902"/>
      <c r="M601" s="898"/>
      <c r="N601" s="899"/>
      <c r="O601" s="19"/>
      <c r="P601" s="245"/>
      <c r="Q601" s="245"/>
      <c r="R601" s="245"/>
      <c r="S601" s="245"/>
      <c r="T601" s="245"/>
      <c r="U601" s="245"/>
      <c r="V601" s="358" t="b">
        <f>V599</f>
        <v>0</v>
      </c>
      <c r="W601" s="364" t="b">
        <f>OR(AND(M592&lt;&gt;"",M592=FALSE),AND(H601&lt;&gt;"",H601=FALSE))</f>
        <v>0</v>
      </c>
    </row>
    <row r="602" spans="3:23" ht="12.75" customHeight="1" thickBot="1" x14ac:dyDescent="0.3">
      <c r="C602" s="318"/>
      <c r="D602" s="322"/>
      <c r="E602" s="324" t="s">
        <v>315</v>
      </c>
      <c r="F602" s="921" t="str">
        <f>Translations!$B$417</f>
        <v>Mätbara nettoflöden</v>
      </c>
      <c r="G602" s="922"/>
      <c r="H602" s="931"/>
      <c r="I602" s="879"/>
      <c r="J602" s="880"/>
      <c r="K602" s="881"/>
      <c r="L602" s="882"/>
      <c r="M602" s="881"/>
      <c r="N602" s="883"/>
      <c r="O602" s="19"/>
      <c r="P602" s="245"/>
      <c r="Q602" s="245"/>
      <c r="R602" s="245"/>
      <c r="S602" s="245"/>
      <c r="T602" s="245"/>
      <c r="U602" s="245"/>
      <c r="V602" s="245"/>
      <c r="W602" s="365" t="b">
        <f>W601</f>
        <v>0</v>
      </c>
    </row>
    <row r="603" spans="3:23" ht="25.5" customHeight="1" thickBot="1" x14ac:dyDescent="0.3">
      <c r="C603" s="318"/>
      <c r="D603" s="322"/>
      <c r="E603" s="324" t="s">
        <v>316</v>
      </c>
      <c r="F603" s="912" t="str">
        <f>Translations!$B$420</f>
        <v>importeras (från bränsleriktmärke)</v>
      </c>
      <c r="G603" s="913"/>
      <c r="H603" s="931"/>
      <c r="I603" s="903"/>
      <c r="J603" s="904"/>
      <c r="K603" s="898"/>
      <c r="L603" s="902"/>
      <c r="M603" s="898"/>
      <c r="N603" s="899"/>
      <c r="O603" s="19"/>
      <c r="P603" s="245"/>
      <c r="Q603" s="245"/>
      <c r="R603" s="245"/>
      <c r="S603" s="245"/>
      <c r="T603" s="245"/>
      <c r="U603" s="245"/>
      <c r="V603" s="358" t="b">
        <f>V601</f>
        <v>0</v>
      </c>
      <c r="W603" s="364" t="b">
        <f>OR(AND(M592&lt;&gt;"",M592=FALSE),AND(H603&lt;&gt;"",H603=FALSE))</f>
        <v>0</v>
      </c>
    </row>
    <row r="604" spans="3:23" ht="12.75" customHeight="1" thickBot="1" x14ac:dyDescent="0.3">
      <c r="C604" s="318"/>
      <c r="D604" s="322"/>
      <c r="E604" s="324" t="s">
        <v>317</v>
      </c>
      <c r="F604" s="921" t="str">
        <f>Translations!$B$417</f>
        <v>Mätbara nettoflöden</v>
      </c>
      <c r="G604" s="922"/>
      <c r="H604" s="931"/>
      <c r="I604" s="879"/>
      <c r="J604" s="880"/>
      <c r="K604" s="881"/>
      <c r="L604" s="882"/>
      <c r="M604" s="881"/>
      <c r="N604" s="883"/>
      <c r="O604" s="19"/>
      <c r="P604" s="245"/>
      <c r="Q604" s="245"/>
      <c r="R604" s="245"/>
      <c r="S604" s="245"/>
      <c r="T604" s="245"/>
      <c r="U604" s="245"/>
      <c r="V604" s="245"/>
      <c r="W604" s="365" t="b">
        <f>W603</f>
        <v>0</v>
      </c>
    </row>
    <row r="605" spans="3:23" ht="12.75" customHeight="1" thickBot="1" x14ac:dyDescent="0.3">
      <c r="C605" s="318"/>
      <c r="D605" s="322"/>
      <c r="E605" s="324" t="s">
        <v>318</v>
      </c>
      <c r="F605" s="912" t="str">
        <f>Translations!$B$421</f>
        <v>importeras (från restgaser)</v>
      </c>
      <c r="G605" s="913"/>
      <c r="H605" s="931"/>
      <c r="I605" s="903"/>
      <c r="J605" s="904"/>
      <c r="K605" s="898"/>
      <c r="L605" s="902"/>
      <c r="M605" s="898"/>
      <c r="N605" s="899"/>
      <c r="O605" s="19"/>
      <c r="P605" s="245"/>
      <c r="Q605" s="245"/>
      <c r="R605" s="245"/>
      <c r="S605" s="245"/>
      <c r="T605" s="245"/>
      <c r="U605" s="245"/>
      <c r="V605" s="358" t="b">
        <f>V603</f>
        <v>0</v>
      </c>
      <c r="W605" s="364" t="b">
        <f>OR(AND(M592&lt;&gt;"",M592=FALSE),AND(H605&lt;&gt;"",H605=FALSE))</f>
        <v>0</v>
      </c>
    </row>
    <row r="606" spans="3:23" ht="12.75" customHeight="1" thickBot="1" x14ac:dyDescent="0.3">
      <c r="C606" s="318"/>
      <c r="D606" s="322"/>
      <c r="E606" s="324" t="s">
        <v>319</v>
      </c>
      <c r="F606" s="921" t="str">
        <f>Translations!$B$417</f>
        <v>Mätbara nettoflöden</v>
      </c>
      <c r="G606" s="922"/>
      <c r="H606" s="931"/>
      <c r="I606" s="879"/>
      <c r="J606" s="880"/>
      <c r="K606" s="881"/>
      <c r="L606" s="882"/>
      <c r="M606" s="881"/>
      <c r="N606" s="883"/>
      <c r="O606" s="19"/>
      <c r="P606" s="245"/>
      <c r="Q606" s="245"/>
      <c r="R606" s="245"/>
      <c r="S606" s="245"/>
      <c r="T606" s="245"/>
      <c r="U606" s="245"/>
      <c r="V606" s="245"/>
      <c r="W606" s="268" t="b">
        <f>W605</f>
        <v>0</v>
      </c>
    </row>
    <row r="607" spans="3:23" ht="5.0999999999999996" customHeight="1" x14ac:dyDescent="0.25">
      <c r="C607" s="318"/>
      <c r="D607" s="322"/>
      <c r="E607" s="319"/>
      <c r="F607" s="319"/>
      <c r="G607" s="319"/>
      <c r="H607" s="319"/>
      <c r="I607" s="319"/>
      <c r="J607" s="319"/>
      <c r="K607" s="319"/>
      <c r="L607" s="319"/>
      <c r="M607" s="319"/>
      <c r="N607" s="320"/>
      <c r="O607" s="19"/>
      <c r="P607" s="245"/>
      <c r="Q607" s="245"/>
      <c r="R607" s="245"/>
      <c r="S607" s="245"/>
      <c r="T607" s="245"/>
      <c r="U607" s="245"/>
      <c r="V607" s="245"/>
      <c r="W607" s="360"/>
    </row>
    <row r="608" spans="3:23" ht="12.75" customHeight="1" x14ac:dyDescent="0.25">
      <c r="C608" s="318"/>
      <c r="D608" s="322"/>
      <c r="E608" s="324" t="s">
        <v>320</v>
      </c>
      <c r="F608" s="923" t="str">
        <f>Translations!$B$257</f>
        <v>Beskrivning av den metod som används</v>
      </c>
      <c r="G608" s="923"/>
      <c r="H608" s="923"/>
      <c r="I608" s="923"/>
      <c r="J608" s="923"/>
      <c r="K608" s="923"/>
      <c r="L608" s="923"/>
      <c r="M608" s="923"/>
      <c r="N608" s="924"/>
      <c r="O608" s="19"/>
      <c r="P608" s="245"/>
      <c r="Q608" s="245"/>
      <c r="R608" s="245"/>
      <c r="S608" s="245"/>
      <c r="T608" s="245"/>
      <c r="U608" s="245"/>
      <c r="V608" s="245"/>
      <c r="W608" s="360"/>
    </row>
    <row r="609" spans="1:23" ht="5.0999999999999996" customHeight="1" x14ac:dyDescent="0.25">
      <c r="C609" s="318"/>
      <c r="D609" s="319"/>
      <c r="E609" s="323"/>
      <c r="F609" s="213"/>
      <c r="G609" s="556"/>
      <c r="H609" s="556"/>
      <c r="I609" s="556"/>
      <c r="J609" s="556"/>
      <c r="K609" s="556"/>
      <c r="L609" s="556"/>
      <c r="M609" s="556"/>
      <c r="N609" s="557"/>
      <c r="O609" s="19"/>
      <c r="P609" s="245"/>
      <c r="Q609" s="245"/>
      <c r="R609" s="245"/>
      <c r="S609" s="245"/>
      <c r="T609" s="245"/>
      <c r="U609" s="245"/>
      <c r="V609" s="245"/>
      <c r="W609" s="360"/>
    </row>
    <row r="610" spans="1:23" ht="12.75" customHeight="1" x14ac:dyDescent="0.25">
      <c r="C610" s="318"/>
      <c r="D610" s="322"/>
      <c r="E610" s="324"/>
      <c r="F610" s="932" t="str">
        <f>IF(M491=EUConst_Relevant,HYPERLINK("#" &amp; Q610,EUConst_MsgDescription),"")</f>
        <v/>
      </c>
      <c r="G610" s="906"/>
      <c r="H610" s="906"/>
      <c r="I610" s="906"/>
      <c r="J610" s="906"/>
      <c r="K610" s="906"/>
      <c r="L610" s="906"/>
      <c r="M610" s="906"/>
      <c r="N610" s="907"/>
      <c r="O610" s="19"/>
      <c r="P610" s="22" t="s">
        <v>175</v>
      </c>
      <c r="Q610" s="371" t="str">
        <f>"#"&amp;ADDRESS(ROW($C$11),COLUMN($C$11))</f>
        <v>#$C$11</v>
      </c>
      <c r="R610" s="245"/>
      <c r="S610" s="245"/>
      <c r="T610" s="245"/>
      <c r="U610" s="245"/>
      <c r="V610" s="245"/>
      <c r="W610" s="360"/>
    </row>
    <row r="611" spans="1:23" ht="5.0999999999999996" customHeight="1" x14ac:dyDescent="0.25">
      <c r="C611" s="318"/>
      <c r="D611" s="322"/>
      <c r="E611" s="325"/>
      <c r="F611" s="933"/>
      <c r="G611" s="933"/>
      <c r="H611" s="933"/>
      <c r="I611" s="933"/>
      <c r="J611" s="933"/>
      <c r="K611" s="933"/>
      <c r="L611" s="933"/>
      <c r="M611" s="933"/>
      <c r="N611" s="934"/>
      <c r="O611" s="19"/>
      <c r="P611" s="245"/>
      <c r="Q611" s="245"/>
      <c r="R611" s="245"/>
      <c r="S611" s="245"/>
      <c r="T611" s="245"/>
      <c r="U611" s="245"/>
      <c r="V611" s="245"/>
      <c r="W611" s="360"/>
    </row>
    <row r="612" spans="1:23" s="249" customFormat="1" ht="50.1" customHeight="1" x14ac:dyDescent="0.25">
      <c r="A612" s="254"/>
      <c r="B612" s="12"/>
      <c r="C612" s="318"/>
      <c r="D612" s="325"/>
      <c r="E612" s="325"/>
      <c r="F612" s="891"/>
      <c r="G612" s="892"/>
      <c r="H612" s="892"/>
      <c r="I612" s="892"/>
      <c r="J612" s="892"/>
      <c r="K612" s="892"/>
      <c r="L612" s="892"/>
      <c r="M612" s="892"/>
      <c r="N612" s="893"/>
      <c r="O612" s="19"/>
      <c r="P612" s="254"/>
      <c r="Q612" s="254"/>
      <c r="R612" s="254"/>
      <c r="S612" s="245"/>
      <c r="T612" s="245"/>
      <c r="U612" s="254"/>
      <c r="V612" s="254"/>
      <c r="W612" s="366" t="b">
        <f>V597</f>
        <v>0</v>
      </c>
    </row>
    <row r="613" spans="1:23" ht="5.0999999999999996" customHeight="1" x14ac:dyDescent="0.25">
      <c r="C613" s="318"/>
      <c r="D613" s="322"/>
      <c r="E613" s="319"/>
      <c r="F613" s="319"/>
      <c r="G613" s="319"/>
      <c r="H613" s="319"/>
      <c r="I613" s="319"/>
      <c r="J613" s="319"/>
      <c r="K613" s="319"/>
      <c r="L613" s="319"/>
      <c r="M613" s="319"/>
      <c r="N613" s="320"/>
      <c r="O613" s="19"/>
      <c r="P613" s="245"/>
      <c r="Q613" s="245"/>
      <c r="R613" s="245"/>
      <c r="S613" s="245"/>
      <c r="T613" s="245"/>
      <c r="U613" s="245"/>
      <c r="V613" s="245"/>
      <c r="W613" s="360"/>
    </row>
    <row r="614" spans="1:23" ht="12.75" customHeight="1" x14ac:dyDescent="0.25">
      <c r="C614" s="318"/>
      <c r="D614" s="322"/>
      <c r="E614" s="324"/>
      <c r="F614" s="935" t="str">
        <f>Translations!$B$210</f>
        <v>Hänvisning till externa filer, i förekommande fall</v>
      </c>
      <c r="G614" s="935"/>
      <c r="H614" s="935"/>
      <c r="I614" s="935"/>
      <c r="J614" s="935"/>
      <c r="K614" s="845"/>
      <c r="L614" s="845"/>
      <c r="M614" s="845"/>
      <c r="N614" s="845"/>
      <c r="O614" s="19"/>
      <c r="P614" s="245"/>
      <c r="Q614" s="245"/>
      <c r="R614" s="245"/>
      <c r="S614" s="245"/>
      <c r="T614" s="245"/>
      <c r="U614" s="245"/>
      <c r="V614" s="245"/>
      <c r="W614" s="366" t="b">
        <f>W612</f>
        <v>0</v>
      </c>
    </row>
    <row r="615" spans="1:23" ht="5.0999999999999996" customHeight="1" thickBot="1" x14ac:dyDescent="0.3">
      <c r="C615" s="318"/>
      <c r="D615" s="322"/>
      <c r="E615" s="319"/>
      <c r="F615" s="319"/>
      <c r="G615" s="319"/>
      <c r="H615" s="319"/>
      <c r="I615" s="319"/>
      <c r="J615" s="319"/>
      <c r="K615" s="319"/>
      <c r="L615" s="319"/>
      <c r="M615" s="319"/>
      <c r="N615" s="320"/>
      <c r="O615" s="19"/>
      <c r="P615" s="245"/>
      <c r="Q615" s="245"/>
      <c r="R615" s="245"/>
      <c r="S615" s="245"/>
      <c r="T615" s="245"/>
      <c r="U615" s="245"/>
      <c r="V615" s="254"/>
      <c r="W615" s="360"/>
    </row>
    <row r="616" spans="1:23" ht="12.75" customHeight="1" thickBot="1" x14ac:dyDescent="0.3">
      <c r="C616" s="318"/>
      <c r="D616" s="322" t="s">
        <v>32</v>
      </c>
      <c r="E616" s="951" t="str">
        <f>Translations!$B$258</f>
        <v>Har den hierarkiska ordningen följts?</v>
      </c>
      <c r="F616" s="951"/>
      <c r="G616" s="951"/>
      <c r="H616" s="952"/>
      <c r="I616" s="260"/>
      <c r="J616" s="330" t="str">
        <f>Translations!$B$259</f>
        <v>Om inte, varför?</v>
      </c>
      <c r="K616" s="871"/>
      <c r="L616" s="872"/>
      <c r="M616" s="872"/>
      <c r="N616" s="886"/>
      <c r="O616" s="19"/>
      <c r="P616" s="245"/>
      <c r="Q616" s="245"/>
      <c r="R616" s="245"/>
      <c r="S616" s="245"/>
      <c r="T616" s="245"/>
      <c r="U616" s="245"/>
      <c r="V616" s="368" t="b">
        <f>W614</f>
        <v>0</v>
      </c>
      <c r="W616" s="361" t="b">
        <f>OR(W612,AND(I616&lt;&gt;"",I616=TRUE))</f>
        <v>0</v>
      </c>
    </row>
    <row r="617" spans="1:23" ht="5.0999999999999996" customHeight="1" x14ac:dyDescent="0.25">
      <c r="C617" s="318"/>
      <c r="D617" s="319"/>
      <c r="E617" s="552"/>
      <c r="F617" s="552"/>
      <c r="G617" s="552"/>
      <c r="H617" s="552"/>
      <c r="I617" s="552"/>
      <c r="J617" s="552"/>
      <c r="K617" s="552"/>
      <c r="L617" s="552"/>
      <c r="M617" s="552"/>
      <c r="N617" s="553"/>
      <c r="O617" s="19"/>
      <c r="P617" s="245"/>
      <c r="Q617" s="245"/>
      <c r="R617" s="245"/>
      <c r="S617" s="245"/>
      <c r="T617" s="245"/>
      <c r="U617" s="245"/>
      <c r="V617" s="254"/>
      <c r="W617" s="360"/>
    </row>
    <row r="618" spans="1:23" ht="12.75" customHeight="1" x14ac:dyDescent="0.25">
      <c r="C618" s="318"/>
      <c r="D618" s="331"/>
      <c r="E618" s="331"/>
      <c r="F618" s="923" t="str">
        <f>Translations!$B$264</f>
        <v>Ytterligare uppgifter om eventuella avvikelser från hierarkin</v>
      </c>
      <c r="G618" s="923"/>
      <c r="H618" s="923"/>
      <c r="I618" s="923"/>
      <c r="J618" s="923"/>
      <c r="K618" s="923"/>
      <c r="L618" s="923"/>
      <c r="M618" s="923"/>
      <c r="N618" s="924"/>
      <c r="O618" s="19"/>
      <c r="P618" s="245"/>
      <c r="Q618" s="245"/>
      <c r="R618" s="245"/>
      <c r="S618" s="245"/>
      <c r="T618" s="245"/>
      <c r="U618" s="245"/>
      <c r="V618" s="254"/>
      <c r="W618" s="360"/>
    </row>
    <row r="619" spans="1:23" ht="25.5" customHeight="1" x14ac:dyDescent="0.25">
      <c r="C619" s="318"/>
      <c r="D619" s="331"/>
      <c r="E619" s="331"/>
      <c r="F619" s="891"/>
      <c r="G619" s="892"/>
      <c r="H619" s="892"/>
      <c r="I619" s="892"/>
      <c r="J619" s="892"/>
      <c r="K619" s="892"/>
      <c r="L619" s="892"/>
      <c r="M619" s="892"/>
      <c r="N619" s="893"/>
      <c r="O619" s="19"/>
      <c r="P619" s="245"/>
      <c r="Q619" s="245"/>
      <c r="R619" s="245"/>
      <c r="S619" s="245"/>
      <c r="T619" s="245"/>
      <c r="U619" s="245"/>
      <c r="V619" s="254"/>
      <c r="W619" s="366" t="b">
        <f>W616</f>
        <v>0</v>
      </c>
    </row>
    <row r="620" spans="1:23" ht="5.0999999999999996" customHeight="1" x14ac:dyDescent="0.25">
      <c r="C620" s="318"/>
      <c r="D620" s="319"/>
      <c r="E620" s="552"/>
      <c r="F620" s="552"/>
      <c r="G620" s="552"/>
      <c r="H620" s="552"/>
      <c r="I620" s="552"/>
      <c r="J620" s="552"/>
      <c r="K620" s="552"/>
      <c r="L620" s="552"/>
      <c r="M620" s="552"/>
      <c r="N620" s="553"/>
      <c r="O620" s="19"/>
      <c r="P620" s="245"/>
      <c r="Q620" s="245"/>
      <c r="R620" s="245"/>
      <c r="S620" s="245"/>
      <c r="T620" s="245"/>
      <c r="U620" s="245"/>
      <c r="V620" s="254"/>
      <c r="W620" s="360"/>
    </row>
    <row r="621" spans="1:23" ht="12.75" customHeight="1" x14ac:dyDescent="0.25">
      <c r="C621" s="318"/>
      <c r="D621" s="322" t="s">
        <v>33</v>
      </c>
      <c r="E621" s="925" t="str">
        <f>Translations!$B$363</f>
        <v>Beskrivning av den metod som används för att fastställa relevanta tillskrivningsbara utsläppsfaktorer enligt avsnitt 10.1.2 och 10.1.3 i bilaga VII till FAR.</v>
      </c>
      <c r="F621" s="925"/>
      <c r="G621" s="925"/>
      <c r="H621" s="925"/>
      <c r="I621" s="925"/>
      <c r="J621" s="925"/>
      <c r="K621" s="925"/>
      <c r="L621" s="925"/>
      <c r="M621" s="925"/>
      <c r="N621" s="926"/>
      <c r="O621" s="19"/>
      <c r="P621" s="245"/>
      <c r="Q621" s="245"/>
      <c r="R621" s="245"/>
      <c r="S621" s="245"/>
      <c r="T621" s="245"/>
      <c r="U621" s="245"/>
      <c r="V621" s="254"/>
      <c r="W621" s="360"/>
    </row>
    <row r="622" spans="1:23" ht="5.0999999999999996" customHeight="1" x14ac:dyDescent="0.25">
      <c r="C622" s="318"/>
      <c r="D622" s="319"/>
      <c r="E622" s="323"/>
      <c r="F622" s="213"/>
      <c r="G622" s="556"/>
      <c r="H622" s="556"/>
      <c r="I622" s="556"/>
      <c r="J622" s="556"/>
      <c r="K622" s="556"/>
      <c r="L622" s="556"/>
      <c r="M622" s="556"/>
      <c r="N622" s="557"/>
      <c r="O622" s="19"/>
      <c r="P622" s="245"/>
      <c r="Q622" s="245"/>
      <c r="R622" s="245"/>
      <c r="S622" s="245"/>
      <c r="T622" s="245"/>
      <c r="U622" s="245"/>
      <c r="V622" s="245"/>
      <c r="W622" s="360"/>
    </row>
    <row r="623" spans="1:23" ht="12.75" customHeight="1" x14ac:dyDescent="0.25">
      <c r="C623" s="318"/>
      <c r="D623" s="322"/>
      <c r="E623" s="324"/>
      <c r="F623" s="932" t="str">
        <f>IF(M491=EUConst_Relevant,HYPERLINK("#" &amp; Q623,EUConst_MsgDescription),"")</f>
        <v/>
      </c>
      <c r="G623" s="906"/>
      <c r="H623" s="906"/>
      <c r="I623" s="906"/>
      <c r="J623" s="906"/>
      <c r="K623" s="906"/>
      <c r="L623" s="906"/>
      <c r="M623" s="906"/>
      <c r="N623" s="907"/>
      <c r="O623" s="19"/>
      <c r="P623" s="22" t="s">
        <v>175</v>
      </c>
      <c r="Q623" s="371" t="str">
        <f>"#"&amp;ADDRESS(ROW($C$11),COLUMN($C$11))</f>
        <v>#$C$11</v>
      </c>
      <c r="R623" s="245"/>
      <c r="S623" s="245"/>
      <c r="T623" s="245"/>
      <c r="U623" s="245"/>
      <c r="V623" s="245"/>
      <c r="W623" s="360"/>
    </row>
    <row r="624" spans="1:23" ht="5.0999999999999996" customHeight="1" x14ac:dyDescent="0.25">
      <c r="C624" s="318"/>
      <c r="D624" s="322"/>
      <c r="E624" s="325"/>
      <c r="F624" s="933"/>
      <c r="G624" s="933"/>
      <c r="H624" s="933"/>
      <c r="I624" s="933"/>
      <c r="J624" s="933"/>
      <c r="K624" s="933"/>
      <c r="L624" s="933"/>
      <c r="M624" s="933"/>
      <c r="N624" s="934"/>
      <c r="O624" s="19"/>
      <c r="P624" s="245"/>
      <c r="Q624" s="245"/>
      <c r="R624" s="245"/>
      <c r="S624" s="245"/>
      <c r="T624" s="245"/>
      <c r="U624" s="245"/>
      <c r="V624" s="245"/>
      <c r="W624" s="360"/>
    </row>
    <row r="625" spans="1:25" s="249" customFormat="1" ht="50.1" customHeight="1" x14ac:dyDescent="0.25">
      <c r="A625" s="254"/>
      <c r="B625" s="12"/>
      <c r="C625" s="318"/>
      <c r="D625" s="331"/>
      <c r="E625" s="332"/>
      <c r="F625" s="891"/>
      <c r="G625" s="892"/>
      <c r="H625" s="892"/>
      <c r="I625" s="892"/>
      <c r="J625" s="892"/>
      <c r="K625" s="892"/>
      <c r="L625" s="892"/>
      <c r="M625" s="892"/>
      <c r="N625" s="893"/>
      <c r="O625" s="19"/>
      <c r="P625" s="269"/>
      <c r="Q625" s="245"/>
      <c r="R625" s="254"/>
      <c r="S625" s="245"/>
      <c r="T625" s="245"/>
      <c r="U625" s="254"/>
      <c r="V625" s="254"/>
      <c r="W625" s="366" t="b">
        <f>W614</f>
        <v>0</v>
      </c>
    </row>
    <row r="626" spans="1:25" ht="5.0999999999999996" customHeight="1" x14ac:dyDescent="0.25">
      <c r="C626" s="318"/>
      <c r="D626" s="322"/>
      <c r="E626" s="319"/>
      <c r="F626" s="319"/>
      <c r="G626" s="319"/>
      <c r="H626" s="319"/>
      <c r="I626" s="319"/>
      <c r="J626" s="319"/>
      <c r="K626" s="319"/>
      <c r="L626" s="319"/>
      <c r="M626" s="319"/>
      <c r="N626" s="320"/>
      <c r="O626" s="19"/>
      <c r="P626" s="245"/>
      <c r="Q626" s="245"/>
      <c r="R626" s="245"/>
      <c r="S626" s="245"/>
      <c r="T626" s="245"/>
      <c r="U626" s="245"/>
      <c r="V626" s="245"/>
      <c r="W626" s="360"/>
    </row>
    <row r="627" spans="1:25" ht="12.75" customHeight="1" thickBot="1" x14ac:dyDescent="0.3">
      <c r="C627" s="318"/>
      <c r="D627" s="322"/>
      <c r="E627" s="324"/>
      <c r="F627" s="935" t="str">
        <f>Translations!$B$210</f>
        <v>Hänvisning till externa filer, i förekommande fall</v>
      </c>
      <c r="G627" s="935"/>
      <c r="H627" s="935"/>
      <c r="I627" s="935"/>
      <c r="J627" s="935"/>
      <c r="K627" s="845"/>
      <c r="L627" s="845"/>
      <c r="M627" s="845"/>
      <c r="N627" s="845"/>
      <c r="O627" s="19"/>
      <c r="P627" s="245"/>
      <c r="Q627" s="245"/>
      <c r="R627" s="245"/>
      <c r="S627" s="245"/>
      <c r="T627" s="245"/>
      <c r="U627" s="245"/>
      <c r="V627" s="245"/>
      <c r="W627" s="367" t="b">
        <f>W625</f>
        <v>0</v>
      </c>
    </row>
    <row r="628" spans="1:25" s="20" customFormat="1" ht="13.2" x14ac:dyDescent="0.25">
      <c r="A628" s="18"/>
      <c r="B628" s="36"/>
      <c r="C628" s="337"/>
      <c r="D628" s="338"/>
      <c r="E628" s="338"/>
      <c r="F628" s="338"/>
      <c r="G628" s="338"/>
      <c r="H628" s="338"/>
      <c r="I628" s="338"/>
      <c r="J628" s="338"/>
      <c r="K628" s="338"/>
      <c r="L628" s="338"/>
      <c r="M628" s="338"/>
      <c r="N628" s="339"/>
      <c r="O628" s="19"/>
      <c r="P628" s="245"/>
      <c r="Q628" s="245"/>
      <c r="R628" s="245"/>
      <c r="S628" s="23"/>
      <c r="T628" s="22"/>
      <c r="U628" s="22"/>
      <c r="V628" s="22"/>
      <c r="W628" s="238"/>
    </row>
    <row r="629" spans="1:25" s="20" customFormat="1" ht="14.4" thickBot="1" x14ac:dyDescent="0.3">
      <c r="A629" s="18"/>
      <c r="B629" s="36"/>
      <c r="C629" s="36"/>
      <c r="D629" s="36"/>
      <c r="E629" s="36"/>
      <c r="F629" s="36"/>
      <c r="G629" s="36"/>
      <c r="H629" s="36"/>
      <c r="I629" s="36"/>
      <c r="J629" s="36"/>
      <c r="K629" s="36"/>
      <c r="L629" s="36"/>
      <c r="M629" s="36"/>
      <c r="N629" s="36"/>
      <c r="O629" s="19"/>
      <c r="P629" s="245"/>
      <c r="Q629" s="245"/>
      <c r="R629" s="23"/>
      <c r="S629" s="23"/>
      <c r="T629" s="22"/>
      <c r="U629" s="22"/>
      <c r="V629" s="22"/>
      <c r="W629" s="238"/>
      <c r="X629" s="244"/>
      <c r="Y629" s="244"/>
    </row>
    <row r="630" spans="1:25" s="20" customFormat="1" ht="12.75" customHeight="1" thickBot="1" x14ac:dyDescent="0.35">
      <c r="A630" s="18"/>
      <c r="B630" s="36"/>
      <c r="C630" s="281"/>
      <c r="D630" s="281"/>
      <c r="E630" s="281"/>
      <c r="F630" s="281"/>
      <c r="G630" s="281"/>
      <c r="H630" s="281"/>
      <c r="I630" s="281"/>
      <c r="J630" s="281"/>
      <c r="K630" s="281"/>
      <c r="L630" s="281"/>
      <c r="M630" s="281"/>
      <c r="N630" s="281"/>
      <c r="O630" s="19"/>
      <c r="P630" s="22"/>
      <c r="Q630" s="22"/>
      <c r="R630" s="23"/>
      <c r="S630" s="23"/>
      <c r="T630" s="22"/>
      <c r="U630" s="22"/>
      <c r="V630" s="22"/>
      <c r="W630" s="238"/>
      <c r="X630" s="244"/>
      <c r="Y630" s="244"/>
    </row>
    <row r="631" spans="1:25" s="20" customFormat="1" ht="15" customHeight="1" thickBot="1" x14ac:dyDescent="0.3">
      <c r="A631" s="18"/>
      <c r="B631" s="163"/>
      <c r="C631" s="374">
        <v>5</v>
      </c>
      <c r="D631" s="1020" t="str">
        <f>Translations!$B$386</f>
        <v>”Fall-back”-delanläggning:</v>
      </c>
      <c r="E631" s="1021"/>
      <c r="F631" s="1021"/>
      <c r="G631" s="1021"/>
      <c r="H631" s="1022"/>
      <c r="I631" s="1023" t="str">
        <f>INDEX(EUconst_FallBackListNames,$C631)</f>
        <v>Delanläggning med bränsleriktmärke (KL | icke-CBAM)</v>
      </c>
      <c r="J631" s="1024"/>
      <c r="K631" s="1024"/>
      <c r="L631" s="1025"/>
      <c r="M631" s="1026" t="str">
        <f>IF(ISBLANK(INDEX(CNTR_FallBackSubInstRelevant,C631)),"",IF(INDEX(CNTR_FallBackSubInstRelevant,C631),EUConst_Relevant,EUConst_NotRelevant))</f>
        <v/>
      </c>
      <c r="N631" s="1027"/>
      <c r="O631" s="19"/>
      <c r="P631" s="373">
        <f>C631</f>
        <v>5</v>
      </c>
      <c r="Q631" s="245"/>
      <c r="R631" s="245"/>
      <c r="S631" s="245"/>
      <c r="T631" s="245"/>
      <c r="U631" s="23"/>
      <c r="V631" s="311" t="s">
        <v>326</v>
      </c>
      <c r="W631" s="356" t="b">
        <f>AND(CNTR_ExistSubInstEntries,M631=EUConst_NotRelevant)</f>
        <v>0</v>
      </c>
    </row>
    <row r="632" spans="1:25" s="20" customFormat="1" ht="12.75" customHeight="1" thickBot="1" x14ac:dyDescent="0.3">
      <c r="A632" s="18"/>
      <c r="B632" s="36"/>
      <c r="C632" s="278"/>
      <c r="D632" s="279"/>
      <c r="E632" s="279"/>
      <c r="F632" s="279"/>
      <c r="G632" s="279"/>
      <c r="H632" s="280"/>
      <c r="I632" s="1028" t="str">
        <f>IF(M631=EUConst_NotRelevant,HYPERLINK(Q632,EUconst_MsgGoToNextSubInst),IF(M631=EUConst_Relevant,HYPERLINK("",EUconst_MsgEnterThisSection),""))</f>
        <v/>
      </c>
      <c r="J632" s="1029"/>
      <c r="K632" s="1029"/>
      <c r="L632" s="1029"/>
      <c r="M632" s="1030"/>
      <c r="N632" s="1031"/>
      <c r="O632" s="19"/>
      <c r="P632" s="22" t="s">
        <v>175</v>
      </c>
      <c r="Q632" s="371" t="str">
        <f>"#JUMP_G"&amp;P631+1</f>
        <v>#JUMP_G6</v>
      </c>
      <c r="R632" s="22"/>
      <c r="S632" s="22"/>
      <c r="T632" s="22"/>
      <c r="U632" s="23"/>
      <c r="V632" s="23"/>
      <c r="W632" s="238"/>
      <c r="X632" s="244"/>
      <c r="Y632" s="244"/>
    </row>
    <row r="633" spans="1:25" ht="5.0999999999999996" customHeight="1" x14ac:dyDescent="0.25">
      <c r="C633" s="282"/>
      <c r="D633" s="283"/>
      <c r="E633" s="283"/>
      <c r="F633" s="283"/>
      <c r="G633" s="283"/>
      <c r="H633" s="283"/>
      <c r="I633" s="283"/>
      <c r="J633" s="283"/>
      <c r="K633" s="283"/>
      <c r="L633" s="283"/>
      <c r="M633" s="283"/>
      <c r="N633" s="284"/>
      <c r="O633" s="19"/>
      <c r="U633" s="23"/>
      <c r="V633" s="23"/>
      <c r="W633" s="238"/>
    </row>
    <row r="634" spans="1:25" ht="15" customHeight="1" x14ac:dyDescent="0.25">
      <c r="C634" s="224"/>
      <c r="E634" s="908" t="str">
        <f>CONCATENATE(EUconst_MsgSeeFirst," (G.I.1)")</f>
        <v>Utförliga anvisningar för datainmatning i detta verktyg finns i den första kopian av verktyget.  (G.I.1)</v>
      </c>
      <c r="F634" s="908"/>
      <c r="G634" s="908"/>
      <c r="H634" s="908"/>
      <c r="I634" s="908"/>
      <c r="J634" s="908"/>
      <c r="K634" s="908"/>
      <c r="L634" s="908"/>
      <c r="M634" s="908"/>
      <c r="N634" s="225"/>
      <c r="O634" s="19"/>
      <c r="U634" s="23"/>
      <c r="V634" s="23"/>
      <c r="W634" s="238"/>
    </row>
    <row r="635" spans="1:25" ht="5.0999999999999996" customHeight="1" x14ac:dyDescent="0.25">
      <c r="C635" s="224"/>
      <c r="N635" s="225"/>
      <c r="O635" s="19"/>
      <c r="U635" s="23"/>
      <c r="V635" s="23"/>
      <c r="W635" s="238"/>
    </row>
    <row r="636" spans="1:25" ht="12.75" customHeight="1" x14ac:dyDescent="0.25">
      <c r="B636" s="244"/>
      <c r="C636" s="224"/>
      <c r="D636" s="16" t="s">
        <v>25</v>
      </c>
      <c r="E636" s="744" t="str">
        <f>Translations!$B$297</f>
        <v>Delanläggningens systemgränser</v>
      </c>
      <c r="F636" s="744"/>
      <c r="G636" s="744"/>
      <c r="H636" s="744"/>
      <c r="I636" s="744"/>
      <c r="J636" s="744"/>
      <c r="K636" s="744"/>
      <c r="L636" s="744"/>
      <c r="M636" s="744"/>
      <c r="N636" s="961"/>
      <c r="O636" s="19"/>
      <c r="P636" s="245"/>
      <c r="Q636" s="245"/>
      <c r="R636" s="245"/>
      <c r="S636" s="245"/>
      <c r="T636" s="245"/>
      <c r="U636" s="23"/>
      <c r="V636" s="23"/>
      <c r="W636" s="238"/>
    </row>
    <row r="637" spans="1:25" ht="5.0999999999999996" customHeight="1" x14ac:dyDescent="0.25">
      <c r="B637" s="244"/>
      <c r="C637" s="224"/>
      <c r="N637" s="225"/>
      <c r="O637" s="19"/>
      <c r="P637" s="245"/>
      <c r="Q637" s="245"/>
      <c r="R637" s="245"/>
      <c r="S637" s="245"/>
      <c r="T637" s="245"/>
      <c r="U637" s="23"/>
      <c r="V637" s="23"/>
      <c r="W637" s="238"/>
    </row>
    <row r="638" spans="1:25" ht="12.75" customHeight="1" x14ac:dyDescent="0.25">
      <c r="B638" s="244"/>
      <c r="C638" s="224"/>
      <c r="D638" s="25" t="s">
        <v>31</v>
      </c>
      <c r="E638" s="862" t="str">
        <f>Translations!$B$249</f>
        <v>Information om tillämpad metod</v>
      </c>
      <c r="F638" s="862"/>
      <c r="G638" s="862"/>
      <c r="H638" s="862"/>
      <c r="I638" s="862"/>
      <c r="J638" s="862"/>
      <c r="K638" s="862"/>
      <c r="L638" s="862"/>
      <c r="M638" s="862"/>
      <c r="N638" s="968"/>
      <c r="O638" s="19"/>
      <c r="P638" s="245"/>
      <c r="Q638" s="245"/>
      <c r="R638" s="245"/>
      <c r="S638" s="245"/>
      <c r="T638" s="245"/>
      <c r="U638" s="23"/>
      <c r="V638" s="23"/>
      <c r="W638" s="238"/>
    </row>
    <row r="639" spans="1:25" ht="12.75" customHeight="1" x14ac:dyDescent="0.25">
      <c r="B639" s="244"/>
      <c r="C639" s="224"/>
      <c r="D639" s="25"/>
      <c r="E639" s="711" t="str">
        <f>Translations!$B$298</f>
        <v>I enlighet med punkt 2 b i bilaga VI, beskriv systemgränserna för denna delanläggning, omfattande följande aspekter:</v>
      </c>
      <c r="F639" s="711"/>
      <c r="G639" s="711"/>
      <c r="H639" s="711"/>
      <c r="I639" s="711"/>
      <c r="J639" s="711"/>
      <c r="K639" s="711"/>
      <c r="L639" s="711"/>
      <c r="M639" s="711"/>
      <c r="N639" s="992"/>
      <c r="O639" s="19"/>
      <c r="P639" s="245"/>
      <c r="Q639" s="245"/>
      <c r="R639" s="245"/>
      <c r="S639" s="245"/>
      <c r="T639" s="245"/>
      <c r="U639" s="23"/>
      <c r="V639" s="23"/>
      <c r="W639" s="238"/>
    </row>
    <row r="640" spans="1:25" ht="12.75" customHeight="1" x14ac:dyDescent="0.25">
      <c r="B640" s="244"/>
      <c r="C640" s="224"/>
      <c r="D640" s="25"/>
      <c r="E640" s="37" t="s">
        <v>139</v>
      </c>
      <c r="F640" s="858" t="str">
        <f>Translations!$B$299</f>
        <v xml:space="preserve">vilka tekniska enheter som ingår, </v>
      </c>
      <c r="G640" s="861"/>
      <c r="H640" s="861"/>
      <c r="I640" s="861"/>
      <c r="J640" s="861"/>
      <c r="K640" s="861"/>
      <c r="L640" s="861"/>
      <c r="M640" s="861"/>
      <c r="N640" s="946"/>
      <c r="O640" s="19"/>
      <c r="P640" s="245"/>
      <c r="Q640" s="245"/>
      <c r="R640" s="245"/>
      <c r="S640" s="245"/>
      <c r="T640" s="245"/>
      <c r="U640" s="23"/>
      <c r="V640" s="23"/>
      <c r="W640" s="238"/>
    </row>
    <row r="641" spans="2:23" ht="12.75" customHeight="1" x14ac:dyDescent="0.25">
      <c r="B641" s="244"/>
      <c r="C641" s="224"/>
      <c r="D641" s="25"/>
      <c r="E641" s="37" t="s">
        <v>139</v>
      </c>
      <c r="F641" s="858" t="str">
        <f>Translations!$B$300</f>
        <v xml:space="preserve">vilka processer som utförs, </v>
      </c>
      <c r="G641" s="861"/>
      <c r="H641" s="861"/>
      <c r="I641" s="861"/>
      <c r="J641" s="861"/>
      <c r="K641" s="861"/>
      <c r="L641" s="861"/>
      <c r="M641" s="861"/>
      <c r="N641" s="946"/>
      <c r="O641" s="19"/>
      <c r="P641" s="245"/>
      <c r="Q641" s="245"/>
      <c r="R641" s="245"/>
      <c r="S641" s="245"/>
      <c r="T641" s="245"/>
      <c r="U641" s="23"/>
      <c r="V641" s="23"/>
      <c r="W641" s="238"/>
    </row>
    <row r="642" spans="2:23" ht="12.75" customHeight="1" x14ac:dyDescent="0.25">
      <c r="B642" s="244"/>
      <c r="C642" s="224"/>
      <c r="D642" s="25"/>
      <c r="E642" s="37" t="s">
        <v>139</v>
      </c>
      <c r="F642" s="858" t="str">
        <f>Translations!$B$301</f>
        <v>vilka insatsvaror och insatsbränslen, samt</v>
      </c>
      <c r="G642" s="861"/>
      <c r="H642" s="861"/>
      <c r="I642" s="861"/>
      <c r="J642" s="861"/>
      <c r="K642" s="861"/>
      <c r="L642" s="861"/>
      <c r="M642" s="861"/>
      <c r="N642" s="946"/>
      <c r="O642" s="19"/>
      <c r="P642" s="245"/>
      <c r="Q642" s="245"/>
      <c r="R642" s="245"/>
      <c r="S642" s="245"/>
      <c r="T642" s="245"/>
      <c r="U642" s="23"/>
      <c r="V642" s="23"/>
      <c r="W642" s="238"/>
    </row>
    <row r="643" spans="2:23" ht="12.75" customHeight="1" x14ac:dyDescent="0.25">
      <c r="B643" s="244"/>
      <c r="C643" s="224"/>
      <c r="D643" s="25"/>
      <c r="E643" s="37" t="s">
        <v>139</v>
      </c>
      <c r="F643" s="858" t="str">
        <f>Translations!$B$302</f>
        <v>vilka produkter och utgående varor som tillskrivs.</v>
      </c>
      <c r="G643" s="861"/>
      <c r="H643" s="861"/>
      <c r="I643" s="861"/>
      <c r="J643" s="861"/>
      <c r="K643" s="861"/>
      <c r="L643" s="861"/>
      <c r="M643" s="861"/>
      <c r="N643" s="946"/>
      <c r="O643" s="19"/>
      <c r="P643" s="245"/>
      <c r="Q643" s="245"/>
      <c r="R643" s="245"/>
      <c r="S643" s="245"/>
      <c r="T643" s="245"/>
      <c r="U643" s="245"/>
      <c r="V643" s="245"/>
      <c r="W643" s="262"/>
    </row>
    <row r="644" spans="2:23" ht="25.5" customHeight="1" x14ac:dyDescent="0.25">
      <c r="B644" s="244"/>
      <c r="C644" s="224"/>
      <c r="D644" s="25"/>
      <c r="E644" s="783" t="str">
        <f>Translations!$B$304</f>
        <v>Om denna information redan har lämnats på ett tillräckligt utförligt sätt i avsnitt C.II, behöver ni enbart inkludera hänvisningar till avsnittet och gå vidare till punkterna nedan.</v>
      </c>
      <c r="F644" s="783"/>
      <c r="G644" s="783"/>
      <c r="H644" s="783"/>
      <c r="I644" s="783"/>
      <c r="J644" s="783"/>
      <c r="K644" s="783"/>
      <c r="L644" s="783"/>
      <c r="M644" s="783"/>
      <c r="N644" s="989"/>
      <c r="O644" s="19"/>
      <c r="P644" s="245"/>
      <c r="Q644" s="245"/>
      <c r="R644" s="245"/>
      <c r="S644" s="245"/>
      <c r="T644" s="245"/>
      <c r="U644" s="245"/>
      <c r="V644" s="245"/>
      <c r="W644" s="262"/>
    </row>
    <row r="645" spans="2:23" ht="50.1" customHeight="1" x14ac:dyDescent="0.25">
      <c r="B645" s="244"/>
      <c r="C645" s="224"/>
      <c r="D645" s="25"/>
      <c r="E645" s="972"/>
      <c r="F645" s="973"/>
      <c r="G645" s="973"/>
      <c r="H645" s="973"/>
      <c r="I645" s="973"/>
      <c r="J645" s="973"/>
      <c r="K645" s="973"/>
      <c r="L645" s="973"/>
      <c r="M645" s="973"/>
      <c r="N645" s="974"/>
      <c r="O645" s="19"/>
      <c r="P645" s="245"/>
      <c r="Q645" s="245"/>
      <c r="R645" s="245"/>
      <c r="S645" s="245"/>
      <c r="T645" s="245"/>
      <c r="U645" s="245"/>
      <c r="V645" s="245"/>
      <c r="W645" s="262"/>
    </row>
    <row r="646" spans="2:23" ht="5.0999999999999996" customHeight="1" x14ac:dyDescent="0.25">
      <c r="B646" s="244"/>
      <c r="C646" s="224"/>
      <c r="D646" s="25"/>
      <c r="N646" s="225"/>
      <c r="O646" s="19"/>
      <c r="P646" s="245"/>
      <c r="Q646" s="245"/>
      <c r="R646" s="245"/>
      <c r="S646" s="245"/>
      <c r="T646" s="245"/>
      <c r="U646" s="245"/>
      <c r="V646" s="245"/>
      <c r="W646" s="262"/>
    </row>
    <row r="647" spans="2:23" ht="12.75" customHeight="1" x14ac:dyDescent="0.25">
      <c r="B647" s="244"/>
      <c r="C647" s="224"/>
      <c r="D647" s="25" t="s">
        <v>32</v>
      </c>
      <c r="E647" s="975" t="str">
        <f>Translations!$B$210</f>
        <v>Hänvisning till externa filer, i förekommande fall</v>
      </c>
      <c r="F647" s="975"/>
      <c r="G647" s="975"/>
      <c r="H647" s="975"/>
      <c r="I647" s="975"/>
      <c r="J647" s="976"/>
      <c r="K647" s="845"/>
      <c r="L647" s="845"/>
      <c r="M647" s="845"/>
      <c r="N647" s="845"/>
      <c r="O647" s="19"/>
      <c r="P647" s="245"/>
      <c r="Q647" s="245"/>
      <c r="R647" s="245"/>
      <c r="S647" s="245"/>
      <c r="T647" s="245"/>
      <c r="U647" s="245"/>
      <c r="V647" s="245"/>
      <c r="W647" s="262"/>
    </row>
    <row r="648" spans="2:23" ht="5.0999999999999996" customHeight="1" x14ac:dyDescent="0.25">
      <c r="B648" s="244"/>
      <c r="C648" s="224"/>
      <c r="D648" s="25"/>
      <c r="N648" s="225"/>
      <c r="O648" s="19"/>
      <c r="P648" s="245"/>
      <c r="Q648" s="245"/>
      <c r="R648" s="245"/>
      <c r="S648" s="245"/>
      <c r="T648" s="245"/>
      <c r="U648" s="245"/>
      <c r="V648" s="245"/>
      <c r="W648" s="262"/>
    </row>
    <row r="649" spans="2:23" ht="12.75" customHeight="1" x14ac:dyDescent="0.25">
      <c r="B649" s="244"/>
      <c r="C649" s="224"/>
      <c r="D649" s="25" t="s">
        <v>33</v>
      </c>
      <c r="E649" s="975" t="str">
        <f>Translations!$B$305</f>
        <v>Hänvisning till ett separat utförligt flödesschema, i förekommande fall</v>
      </c>
      <c r="F649" s="975"/>
      <c r="G649" s="975"/>
      <c r="H649" s="975"/>
      <c r="I649" s="975"/>
      <c r="J649" s="976"/>
      <c r="K649" s="845"/>
      <c r="L649" s="845"/>
      <c r="M649" s="845"/>
      <c r="N649" s="845"/>
      <c r="O649" s="19"/>
      <c r="P649" s="245"/>
      <c r="Q649" s="245"/>
      <c r="R649" s="245"/>
      <c r="S649" s="245"/>
      <c r="T649" s="245"/>
      <c r="U649" s="245"/>
      <c r="V649" s="245"/>
      <c r="W649" s="262"/>
    </row>
    <row r="650" spans="2:23" ht="12.75" customHeight="1" x14ac:dyDescent="0.25">
      <c r="B650" s="244"/>
      <c r="C650" s="224"/>
      <c r="D650" s="25"/>
      <c r="E650" s="711" t="str">
        <f>Translations!$B$387</f>
        <v>Om det rör sig om mer komplexa delanläggningar, var god ge ett utförligt flödesschema om något sådant inte tagits med i punkt i ovan.</v>
      </c>
      <c r="F650" s="711"/>
      <c r="G650" s="711"/>
      <c r="H650" s="711"/>
      <c r="I650" s="711"/>
      <c r="J650" s="711"/>
      <c r="K650" s="711"/>
      <c r="L650" s="711"/>
      <c r="M650" s="711"/>
      <c r="N650" s="992"/>
      <c r="O650" s="19"/>
      <c r="P650" s="245"/>
      <c r="Q650" s="245"/>
      <c r="R650" s="245"/>
      <c r="S650" s="245"/>
      <c r="T650" s="245"/>
      <c r="U650" s="245"/>
      <c r="V650" s="245"/>
      <c r="W650" s="262"/>
    </row>
    <row r="651" spans="2:23" ht="5.0999999999999996" customHeight="1" x14ac:dyDescent="0.25">
      <c r="B651" s="244"/>
      <c r="C651" s="224"/>
      <c r="D651" s="25"/>
      <c r="N651" s="225"/>
      <c r="O651" s="19"/>
      <c r="P651" s="245"/>
      <c r="Q651" s="245"/>
      <c r="R651" s="245"/>
      <c r="S651" s="245"/>
      <c r="T651" s="245"/>
      <c r="U651" s="245"/>
      <c r="V651" s="245"/>
      <c r="W651" s="262"/>
    </row>
    <row r="652" spans="2:23" ht="5.0999999999999996" customHeight="1" x14ac:dyDescent="0.25">
      <c r="B652" s="244"/>
      <c r="C652" s="232"/>
      <c r="D652" s="235"/>
      <c r="E652" s="233"/>
      <c r="F652" s="233"/>
      <c r="G652" s="233"/>
      <c r="H652" s="233"/>
      <c r="I652" s="233"/>
      <c r="J652" s="233"/>
      <c r="K652" s="233"/>
      <c r="L652" s="233"/>
      <c r="M652" s="233"/>
      <c r="N652" s="234"/>
      <c r="O652" s="19"/>
      <c r="P652" s="245"/>
      <c r="Q652" s="245"/>
      <c r="R652" s="245"/>
      <c r="S652" s="245"/>
      <c r="T652" s="245"/>
      <c r="U652" s="245"/>
      <c r="V652" s="245"/>
      <c r="W652" s="262"/>
    </row>
    <row r="653" spans="2:23" ht="12.75" customHeight="1" x14ac:dyDescent="0.25">
      <c r="B653" s="244"/>
      <c r="C653" s="224"/>
      <c r="D653" s="16" t="s">
        <v>26</v>
      </c>
      <c r="E653" s="744" t="str">
        <f>Translations!$B$388</f>
        <v>Metod för att fastställa den årliga verksamhetsnivån</v>
      </c>
      <c r="F653" s="744"/>
      <c r="G653" s="744"/>
      <c r="H653" s="744"/>
      <c r="I653" s="744"/>
      <c r="J653" s="744"/>
      <c r="K653" s="744"/>
      <c r="L653" s="744"/>
      <c r="M653" s="744"/>
      <c r="N653" s="961"/>
      <c r="O653" s="19"/>
      <c r="P653" s="245"/>
      <c r="Q653" s="245"/>
      <c r="R653" s="245"/>
      <c r="S653" s="254"/>
      <c r="T653" s="254"/>
      <c r="U653" s="245"/>
      <c r="V653" s="245"/>
      <c r="W653" s="262"/>
    </row>
    <row r="654" spans="2:23" ht="25.5" customHeight="1" x14ac:dyDescent="0.25">
      <c r="B654" s="244"/>
      <c r="C654" s="224"/>
      <c r="E654" s="783" t="str">
        <f>Translations!$B$389</f>
        <v>För det särskilda syftet med datainsamling i enlighet med NIMs, bör detta avsnitt innefatta alla uppgifter som ges i avsnitt G.a i mallen för insamling av referensdata.</v>
      </c>
      <c r="F654" s="864"/>
      <c r="G654" s="864"/>
      <c r="H654" s="864"/>
      <c r="I654" s="864"/>
      <c r="J654" s="864"/>
      <c r="K654" s="864"/>
      <c r="L654" s="864"/>
      <c r="M654" s="864"/>
      <c r="N654" s="998"/>
      <c r="O654" s="19"/>
      <c r="P654" s="245"/>
      <c r="Q654" s="245"/>
      <c r="R654" s="245"/>
      <c r="S654" s="245"/>
      <c r="T654" s="245"/>
      <c r="U654" s="245"/>
      <c r="V654" s="245"/>
      <c r="W654" s="262"/>
    </row>
    <row r="655" spans="2:23" ht="5.0999999999999996" customHeight="1" x14ac:dyDescent="0.25">
      <c r="B655" s="244"/>
      <c r="C655" s="224"/>
      <c r="D655" s="25"/>
      <c r="E655" s="25"/>
      <c r="F655" s="25"/>
      <c r="G655" s="25"/>
      <c r="H655" s="25"/>
      <c r="I655" s="25"/>
      <c r="J655" s="25"/>
      <c r="K655" s="25"/>
      <c r="L655" s="25"/>
      <c r="M655" s="25"/>
      <c r="N655" s="530"/>
      <c r="O655" s="19"/>
      <c r="P655" s="22"/>
      <c r="Q655" s="245"/>
      <c r="R655" s="245"/>
      <c r="S655" s="245"/>
      <c r="T655" s="245"/>
      <c r="U655" s="245"/>
      <c r="V655" s="245"/>
      <c r="W655" s="262"/>
    </row>
    <row r="656" spans="2:23" ht="12.75" customHeight="1" x14ac:dyDescent="0.25">
      <c r="B656" s="244"/>
      <c r="C656" s="224"/>
      <c r="D656" s="25" t="s">
        <v>32</v>
      </c>
      <c r="E656" s="862" t="str">
        <f>Translations!$B$249</f>
        <v>Information om tillämpad metod</v>
      </c>
      <c r="F656" s="862"/>
      <c r="G656" s="862"/>
      <c r="H656" s="862"/>
      <c r="I656" s="862"/>
      <c r="J656" s="862"/>
      <c r="K656" s="862"/>
      <c r="L656" s="862"/>
      <c r="M656" s="862"/>
      <c r="N656" s="968"/>
      <c r="O656" s="19"/>
      <c r="P656" s="245"/>
      <c r="Q656" s="245"/>
      <c r="R656" s="245"/>
      <c r="S656" s="245"/>
      <c r="T656" s="245"/>
      <c r="U656" s="245"/>
      <c r="V656" s="245"/>
      <c r="W656" s="262"/>
    </row>
    <row r="657" spans="1:23" ht="12.75" customHeight="1" x14ac:dyDescent="0.25">
      <c r="B657" s="244"/>
      <c r="C657" s="224"/>
      <c r="D657" s="25"/>
      <c r="E657" s="711" t="str">
        <f>Translations!$B$250</f>
        <v>Var god välj nedan:</v>
      </c>
      <c r="F657" s="712"/>
      <c r="G657" s="712"/>
      <c r="H657" s="712"/>
      <c r="I657" s="712"/>
      <c r="J657" s="712"/>
      <c r="K657" s="712"/>
      <c r="L657" s="712"/>
      <c r="M657" s="712"/>
      <c r="N657" s="987"/>
      <c r="O657" s="19"/>
      <c r="P657" s="245"/>
      <c r="Q657" s="245"/>
      <c r="R657" s="245"/>
      <c r="S657" s="245"/>
      <c r="T657" s="245"/>
      <c r="U657" s="245"/>
      <c r="V657" s="245"/>
      <c r="W657" s="262"/>
    </row>
    <row r="658" spans="1:23" ht="25.5" customHeight="1" x14ac:dyDescent="0.25">
      <c r="B658" s="244"/>
      <c r="C658" s="224"/>
      <c r="D658" s="25"/>
      <c r="E658" s="37" t="s">
        <v>139</v>
      </c>
      <c r="F658" s="858" t="str">
        <f>Translations!$B$839</f>
        <v>Den datakälla som används för kvantifiering av insatsbränsle och insatsmaterial (exoterm värme) i enlighet med avsnitt 4.4 i bilaga VII till FAR och tillförd el för värmeproduktion i enlighet med avsnitt 4.5 i bilaga VII till FAR.</v>
      </c>
      <c r="G658" s="858"/>
      <c r="H658" s="858"/>
      <c r="I658" s="858"/>
      <c r="J658" s="858"/>
      <c r="K658" s="858"/>
      <c r="L658" s="858"/>
      <c r="M658" s="858"/>
      <c r="N658" s="999"/>
      <c r="O658" s="19"/>
      <c r="P658" s="245"/>
      <c r="Q658" s="245"/>
      <c r="R658" s="245"/>
      <c r="S658" s="245"/>
      <c r="T658" s="245"/>
      <c r="U658" s="245"/>
      <c r="V658" s="245"/>
      <c r="W658" s="262"/>
    </row>
    <row r="659" spans="1:23" ht="12.75" customHeight="1" x14ac:dyDescent="0.25">
      <c r="B659" s="244"/>
      <c r="C659" s="224"/>
      <c r="D659" s="25"/>
      <c r="E659" s="37" t="s">
        <v>139</v>
      </c>
      <c r="F659" s="858" t="str">
        <f>Translations!$B$252</f>
        <v>den metod som används för att fastställa datakällor som används för fastställande av energiinnehåll enligt avsnitt 4.6 i bilaga VII till FAR.</v>
      </c>
      <c r="G659" s="858"/>
      <c r="H659" s="858"/>
      <c r="I659" s="858"/>
      <c r="J659" s="858"/>
      <c r="K659" s="858"/>
      <c r="L659" s="858"/>
      <c r="M659" s="858"/>
      <c r="N659" s="999"/>
      <c r="O659" s="19"/>
      <c r="P659" s="245"/>
      <c r="Q659" s="245"/>
      <c r="R659" s="245"/>
      <c r="S659" s="245"/>
      <c r="T659" s="245"/>
      <c r="U659" s="245"/>
      <c r="V659" s="245"/>
      <c r="W659" s="262"/>
    </row>
    <row r="660" spans="1:23" ht="25.5" customHeight="1" x14ac:dyDescent="0.25">
      <c r="B660" s="244"/>
      <c r="C660" s="224"/>
      <c r="D660" s="25"/>
      <c r="E660" s="37"/>
      <c r="F660" s="858" t="str">
        <f>Translations!$B$253</f>
        <v>Eftersom mer än en av datakällorna kan vara relevanta kan högst tre källor anges enligt mallen. Om ännu fler datakällor är relevanta, var god ange de tre viktigaste källorna och beskriv metoden närmare nedan.</v>
      </c>
      <c r="G660" s="861"/>
      <c r="H660" s="861"/>
      <c r="I660" s="861"/>
      <c r="J660" s="861"/>
      <c r="K660" s="861"/>
      <c r="L660" s="861"/>
      <c r="M660" s="861"/>
      <c r="N660" s="946"/>
      <c r="O660" s="19"/>
      <c r="P660" s="245"/>
      <c r="Q660" s="245"/>
      <c r="R660" s="245"/>
      <c r="S660" s="245"/>
      <c r="T660" s="245"/>
      <c r="U660" s="245"/>
      <c r="V660" s="245"/>
      <c r="W660" s="262"/>
    </row>
    <row r="661" spans="1:23" ht="25.5" customHeight="1" x14ac:dyDescent="0.25">
      <c r="B661" s="244"/>
      <c r="C661" s="224"/>
      <c r="I661" s="863" t="str">
        <f>Translations!$B$254</f>
        <v>Datakälla</v>
      </c>
      <c r="J661" s="863"/>
      <c r="K661" s="863" t="str">
        <f>Translations!$B$255</f>
        <v>Andra datakällor 
(i förekommande fall)</v>
      </c>
      <c r="L661" s="863"/>
      <c r="M661" s="863" t="str">
        <f>Translations!$B$255</f>
        <v>Andra datakällor 
(i förekommande fall)</v>
      </c>
      <c r="N661" s="863"/>
      <c r="O661" s="19"/>
      <c r="P661" s="245"/>
      <c r="Q661" s="245"/>
      <c r="R661" s="245"/>
      <c r="S661" s="245"/>
      <c r="T661" s="245"/>
      <c r="U661" s="245"/>
      <c r="V661" s="245"/>
      <c r="W661" s="262"/>
    </row>
    <row r="662" spans="1:23" ht="12.75" customHeight="1" x14ac:dyDescent="0.25">
      <c r="B662" s="244"/>
      <c r="C662" s="224"/>
      <c r="D662" s="25"/>
      <c r="E662" s="118" t="s">
        <v>310</v>
      </c>
      <c r="F662" s="869" t="str">
        <f>Translations!$B$833</f>
        <v>Insatsbränsle och insatsmaterial</v>
      </c>
      <c r="G662" s="869"/>
      <c r="H662" s="870"/>
      <c r="I662" s="871"/>
      <c r="J662" s="872"/>
      <c r="K662" s="873"/>
      <c r="L662" s="874"/>
      <c r="M662" s="873"/>
      <c r="N662" s="890"/>
      <c r="O662" s="19"/>
      <c r="P662" s="245"/>
      <c r="Q662" s="245"/>
      <c r="R662" s="245"/>
      <c r="S662" s="245"/>
      <c r="T662" s="245"/>
      <c r="U662" s="245"/>
      <c r="V662" s="245"/>
      <c r="W662" s="262"/>
    </row>
    <row r="663" spans="1:23" ht="12.75" customHeight="1" x14ac:dyDescent="0.25">
      <c r="B663" s="244"/>
      <c r="C663" s="224"/>
      <c r="D663" s="25"/>
      <c r="E663" s="118" t="s">
        <v>311</v>
      </c>
      <c r="F663" s="869" t="str">
        <f>Translations!$B$256</f>
        <v>Energiinnehåll</v>
      </c>
      <c r="G663" s="869"/>
      <c r="H663" s="870"/>
      <c r="I663" s="871"/>
      <c r="J663" s="872"/>
      <c r="K663" s="873"/>
      <c r="L663" s="874"/>
      <c r="M663" s="873"/>
      <c r="N663" s="890"/>
      <c r="O663" s="19"/>
      <c r="P663" s="245"/>
      <c r="Q663" s="245"/>
      <c r="R663" s="245"/>
      <c r="S663" s="245"/>
      <c r="T663" s="245"/>
      <c r="U663" s="245"/>
      <c r="V663" s="245"/>
      <c r="W663" s="262"/>
    </row>
    <row r="664" spans="1:23" ht="12.75" customHeight="1" x14ac:dyDescent="0.25">
      <c r="C664" s="224"/>
      <c r="D664" s="25"/>
      <c r="E664" s="118" t="s">
        <v>312</v>
      </c>
      <c r="F664" s="869" t="str">
        <f>Translations!$B$826</f>
        <v>Tillförd el för värmeproduktion</v>
      </c>
      <c r="G664" s="869"/>
      <c r="H664" s="870"/>
      <c r="I664" s="871"/>
      <c r="J664" s="872"/>
      <c r="K664" s="873"/>
      <c r="L664" s="874"/>
      <c r="M664" s="873"/>
      <c r="N664" s="890"/>
      <c r="O664" s="19"/>
      <c r="P664" s="245"/>
      <c r="Q664" s="245"/>
      <c r="R664" s="245"/>
      <c r="S664" s="245"/>
      <c r="T664" s="245"/>
      <c r="U664" s="245"/>
      <c r="V664" s="245"/>
      <c r="W664" s="245"/>
    </row>
    <row r="665" spans="1:23" ht="5.0999999999999996" customHeight="1" x14ac:dyDescent="0.25">
      <c r="B665" s="244"/>
      <c r="C665" s="224"/>
      <c r="D665" s="25"/>
      <c r="N665" s="225"/>
      <c r="O665" s="19"/>
      <c r="P665" s="245"/>
      <c r="Q665" s="245"/>
      <c r="R665" s="245"/>
      <c r="S665" s="245"/>
      <c r="T665" s="245"/>
      <c r="U665" s="245"/>
      <c r="V665" s="245"/>
      <c r="W665" s="262"/>
    </row>
    <row r="666" spans="1:23" ht="12.75" customHeight="1" x14ac:dyDescent="0.25">
      <c r="B666" s="244"/>
      <c r="C666" s="224"/>
      <c r="D666" s="25"/>
      <c r="E666" s="118" t="s">
        <v>313</v>
      </c>
      <c r="F666" s="657" t="str">
        <f>Translations!$B$257</f>
        <v>Beskrivning av den metod som används</v>
      </c>
      <c r="G666" s="657"/>
      <c r="H666" s="657"/>
      <c r="I666" s="657"/>
      <c r="J666" s="657"/>
      <c r="K666" s="657"/>
      <c r="L666" s="657"/>
      <c r="M666" s="657"/>
      <c r="N666" s="940"/>
      <c r="O666" s="19"/>
      <c r="P666" s="245"/>
      <c r="Q666" s="245"/>
      <c r="R666" s="245"/>
      <c r="S666" s="245"/>
      <c r="T666" s="245"/>
      <c r="U666" s="245"/>
      <c r="V666" s="245"/>
      <c r="W666" s="262"/>
    </row>
    <row r="667" spans="1:23" ht="5.0999999999999996" customHeight="1" x14ac:dyDescent="0.25">
      <c r="C667" s="224"/>
      <c r="E667" s="37"/>
      <c r="F667" s="531"/>
      <c r="G667" s="533"/>
      <c r="H667" s="533"/>
      <c r="I667" s="533"/>
      <c r="J667" s="533"/>
      <c r="K667" s="533"/>
      <c r="L667" s="533"/>
      <c r="M667" s="533"/>
      <c r="N667" s="549"/>
      <c r="O667" s="19"/>
      <c r="P667" s="245"/>
      <c r="Q667" s="245"/>
      <c r="R667" s="245"/>
      <c r="S667" s="245"/>
      <c r="T667" s="245"/>
      <c r="U667" s="245"/>
      <c r="V667" s="245"/>
      <c r="W667" s="262"/>
    </row>
    <row r="668" spans="1:23" ht="12.75" customHeight="1" x14ac:dyDescent="0.25">
      <c r="C668" s="224"/>
      <c r="D668" s="25"/>
      <c r="E668" s="118"/>
      <c r="F668" s="932" t="str">
        <f>IF(M631=EUConst_Relevant,HYPERLINK("#" &amp; Q668,EUConst_MsgDescription),"")</f>
        <v/>
      </c>
      <c r="G668" s="906"/>
      <c r="H668" s="906"/>
      <c r="I668" s="906"/>
      <c r="J668" s="906"/>
      <c r="K668" s="906"/>
      <c r="L668" s="906"/>
      <c r="M668" s="906"/>
      <c r="N668" s="907"/>
      <c r="O668" s="19"/>
      <c r="P668" s="22" t="s">
        <v>175</v>
      </c>
      <c r="Q668" s="371" t="str">
        <f>"#"&amp;ADDRESS(ROW($C$11),COLUMN($C$11))</f>
        <v>#$C$11</v>
      </c>
      <c r="R668" s="245"/>
      <c r="S668" s="245"/>
      <c r="T668" s="245"/>
      <c r="U668" s="245"/>
      <c r="V668" s="245"/>
      <c r="W668" s="262"/>
    </row>
    <row r="669" spans="1:23" ht="5.0999999999999996" customHeight="1" x14ac:dyDescent="0.25">
      <c r="C669" s="224"/>
      <c r="D669" s="25"/>
      <c r="E669" s="24"/>
      <c r="F669" s="941"/>
      <c r="G669" s="941"/>
      <c r="H669" s="941"/>
      <c r="I669" s="941"/>
      <c r="J669" s="941"/>
      <c r="K669" s="941"/>
      <c r="L669" s="941"/>
      <c r="M669" s="941"/>
      <c r="N669" s="942"/>
      <c r="O669" s="19"/>
      <c r="P669" s="245"/>
      <c r="Q669" s="245"/>
      <c r="R669" s="245"/>
      <c r="S669" s="245"/>
      <c r="T669" s="245"/>
      <c r="U669" s="245"/>
      <c r="V669" s="245"/>
      <c r="W669" s="262"/>
    </row>
    <row r="670" spans="1:23" s="249" customFormat="1" ht="50.1" customHeight="1" x14ac:dyDescent="0.25">
      <c r="A670" s="254"/>
      <c r="B670" s="12"/>
      <c r="C670" s="224"/>
      <c r="D670" s="24"/>
      <c r="E670" s="24"/>
      <c r="F670" s="891"/>
      <c r="G670" s="892"/>
      <c r="H670" s="892"/>
      <c r="I670" s="892"/>
      <c r="J670" s="892"/>
      <c r="K670" s="892"/>
      <c r="L670" s="892"/>
      <c r="M670" s="892"/>
      <c r="N670" s="893"/>
      <c r="O670" s="19"/>
      <c r="P670" s="254"/>
      <c r="Q670" s="254"/>
      <c r="R670" s="254"/>
      <c r="S670" s="245"/>
      <c r="T670" s="245"/>
      <c r="U670" s="245"/>
      <c r="V670" s="245"/>
      <c r="W670" s="262"/>
    </row>
    <row r="671" spans="1:23" ht="5.0999999999999996" customHeight="1" x14ac:dyDescent="0.25">
      <c r="C671" s="224"/>
      <c r="D671" s="25"/>
      <c r="N671" s="225"/>
      <c r="O671" s="19"/>
      <c r="P671" s="245"/>
      <c r="Q671" s="245"/>
      <c r="R671" s="245"/>
      <c r="S671" s="245"/>
      <c r="T671" s="245"/>
      <c r="U671" s="245"/>
      <c r="V671" s="245"/>
      <c r="W671" s="262"/>
    </row>
    <row r="672" spans="1:23" ht="12.75" customHeight="1" x14ac:dyDescent="0.25">
      <c r="C672" s="224"/>
      <c r="D672" s="25"/>
      <c r="E672" s="118" t="s">
        <v>314</v>
      </c>
      <c r="F672" s="894" t="str">
        <f>Translations!$B$210</f>
        <v>Hänvisning till externa filer, i förekommande fall</v>
      </c>
      <c r="G672" s="894"/>
      <c r="H672" s="894"/>
      <c r="I672" s="894"/>
      <c r="J672" s="894"/>
      <c r="K672" s="845"/>
      <c r="L672" s="845"/>
      <c r="M672" s="845"/>
      <c r="N672" s="845"/>
      <c r="O672" s="19"/>
      <c r="P672" s="245"/>
      <c r="Q672" s="245"/>
      <c r="R672" s="245"/>
      <c r="S672" s="245"/>
      <c r="T672" s="245"/>
      <c r="U672" s="245"/>
      <c r="V672" s="245"/>
      <c r="W672" s="262" t="s">
        <v>168</v>
      </c>
    </row>
    <row r="673" spans="2:23" ht="5.0999999999999996" customHeight="1" thickBot="1" x14ac:dyDescent="0.3">
      <c r="C673" s="224"/>
      <c r="D673" s="25"/>
      <c r="N673" s="225"/>
      <c r="O673" s="19"/>
      <c r="P673" s="245"/>
      <c r="Q673" s="245"/>
      <c r="R673" s="245"/>
      <c r="S673" s="245"/>
      <c r="T673" s="245"/>
      <c r="U673" s="245"/>
      <c r="V673" s="245"/>
      <c r="W673" s="245"/>
    </row>
    <row r="674" spans="2:23" ht="12.75" customHeight="1" x14ac:dyDescent="0.25">
      <c r="C674" s="224"/>
      <c r="D674" s="25" t="s">
        <v>32</v>
      </c>
      <c r="E674" s="884" t="str">
        <f>Translations!$B$258</f>
        <v>Har den hierarkiska ordningen följts?</v>
      </c>
      <c r="F674" s="884"/>
      <c r="G674" s="884"/>
      <c r="H674" s="885"/>
      <c r="I674" s="260"/>
      <c r="J674" s="256" t="str">
        <f>Translations!$B$259</f>
        <v>Om inte, varför?</v>
      </c>
      <c r="K674" s="871"/>
      <c r="L674" s="872"/>
      <c r="M674" s="872"/>
      <c r="N674" s="886"/>
      <c r="O674" s="19"/>
      <c r="P674" s="245"/>
      <c r="Q674" s="245"/>
      <c r="R674" s="245"/>
      <c r="S674" s="245"/>
      <c r="T674" s="245"/>
      <c r="U674" s="245"/>
      <c r="V674" s="245"/>
      <c r="W674" s="364" t="b">
        <f>AND(I674&lt;&gt;"",I674=TRUE)</f>
        <v>0</v>
      </c>
    </row>
    <row r="675" spans="2:23" ht="5.0999999999999996" customHeight="1" x14ac:dyDescent="0.25">
      <c r="C675" s="224"/>
      <c r="E675" s="431"/>
      <c r="F675" s="431"/>
      <c r="G675" s="431"/>
      <c r="H675" s="431"/>
      <c r="I675" s="431"/>
      <c r="J675" s="431"/>
      <c r="K675" s="431"/>
      <c r="L675" s="431"/>
      <c r="M675" s="431"/>
      <c r="N675" s="555"/>
      <c r="O675" s="19"/>
      <c r="P675" s="245"/>
      <c r="Q675" s="245"/>
      <c r="R675" s="245"/>
      <c r="S675" s="245"/>
      <c r="T675" s="245"/>
      <c r="U675" s="245"/>
      <c r="V675" s="245"/>
      <c r="W675" s="360"/>
    </row>
    <row r="676" spans="2:23" ht="12.75" customHeight="1" x14ac:dyDescent="0.25">
      <c r="C676" s="224"/>
      <c r="D676" s="12"/>
      <c r="E676" s="12"/>
      <c r="F676" s="657" t="str">
        <f>Translations!$B$264</f>
        <v>Ytterligare uppgifter om eventuella avvikelser från hierarkin</v>
      </c>
      <c r="G676" s="657"/>
      <c r="H676" s="657"/>
      <c r="I676" s="657"/>
      <c r="J676" s="657"/>
      <c r="K676" s="657"/>
      <c r="L676" s="657"/>
      <c r="M676" s="657"/>
      <c r="N676" s="940"/>
      <c r="O676" s="19"/>
      <c r="P676" s="245"/>
      <c r="Q676" s="245"/>
      <c r="R676" s="245"/>
      <c r="S676" s="245"/>
      <c r="T676" s="245"/>
      <c r="U676" s="245"/>
      <c r="V676" s="245"/>
      <c r="W676" s="360"/>
    </row>
    <row r="677" spans="2:23" ht="25.5" customHeight="1" thickBot="1" x14ac:dyDescent="0.3">
      <c r="C677" s="224"/>
      <c r="D677" s="12"/>
      <c r="E677" s="12"/>
      <c r="F677" s="982"/>
      <c r="G677" s="983"/>
      <c r="H677" s="983"/>
      <c r="I677" s="983"/>
      <c r="J677" s="983"/>
      <c r="K677" s="983"/>
      <c r="L677" s="983"/>
      <c r="M677" s="983"/>
      <c r="N677" s="984"/>
      <c r="O677" s="19"/>
      <c r="P677" s="245"/>
      <c r="Q677" s="245"/>
      <c r="R677" s="245"/>
      <c r="S677" s="245"/>
      <c r="T677" s="245"/>
      <c r="U677" s="245"/>
      <c r="V677" s="245"/>
      <c r="W677" s="268" t="b">
        <f>W674</f>
        <v>0</v>
      </c>
    </row>
    <row r="678" spans="2:23" ht="5.0999999999999996" customHeight="1" x14ac:dyDescent="0.25">
      <c r="C678" s="224"/>
      <c r="D678" s="25"/>
      <c r="N678" s="225"/>
      <c r="O678" s="19"/>
      <c r="P678" s="245"/>
      <c r="Q678" s="245"/>
      <c r="R678" s="245"/>
      <c r="S678" s="245"/>
      <c r="T678" s="245"/>
      <c r="U678" s="245"/>
      <c r="V678" s="245"/>
      <c r="W678" s="262"/>
    </row>
    <row r="679" spans="2:23" ht="12.75" customHeight="1" x14ac:dyDescent="0.25">
      <c r="C679" s="224"/>
      <c r="D679" s="25" t="s">
        <v>33</v>
      </c>
      <c r="E679" s="985" t="str">
        <f>Translations!$B$828</f>
        <v>Beskrivning av metoden för att spåra de tillverkade produkterna och varorna</v>
      </c>
      <c r="F679" s="985"/>
      <c r="G679" s="985"/>
      <c r="H679" s="985"/>
      <c r="I679" s="985"/>
      <c r="J679" s="985"/>
      <c r="K679" s="985"/>
      <c r="L679" s="985"/>
      <c r="M679" s="985"/>
      <c r="N679" s="986"/>
      <c r="O679" s="19"/>
      <c r="P679" s="245"/>
      <c r="Q679" s="245"/>
      <c r="R679" s="245"/>
      <c r="S679" s="245"/>
      <c r="T679" s="245"/>
      <c r="U679" s="245"/>
      <c r="V679" s="245"/>
      <c r="W679" s="262"/>
    </row>
    <row r="680" spans="2:23" ht="5.0999999999999996" customHeight="1" x14ac:dyDescent="0.25">
      <c r="C680" s="224"/>
      <c r="E680" s="37"/>
      <c r="F680" s="531"/>
      <c r="G680" s="533"/>
      <c r="H680" s="533"/>
      <c r="I680" s="533"/>
      <c r="J680" s="533"/>
      <c r="K680" s="533"/>
      <c r="L680" s="533"/>
      <c r="M680" s="533"/>
      <c r="N680" s="549"/>
      <c r="O680" s="19"/>
      <c r="P680" s="245"/>
      <c r="Q680" s="245"/>
      <c r="R680" s="245"/>
      <c r="S680" s="245"/>
      <c r="T680" s="245"/>
      <c r="U680" s="245"/>
      <c r="V680" s="245"/>
      <c r="W680" s="262"/>
    </row>
    <row r="681" spans="2:23" ht="12.75" customHeight="1" x14ac:dyDescent="0.25">
      <c r="C681" s="224"/>
      <c r="D681" s="25"/>
      <c r="E681" s="118"/>
      <c r="F681" s="932" t="str">
        <f>IF(M631=EUConst_Relevant,HYPERLINK("#" &amp; Q681,EUConst_MsgDescription),"")</f>
        <v/>
      </c>
      <c r="G681" s="906"/>
      <c r="H681" s="906"/>
      <c r="I681" s="906"/>
      <c r="J681" s="906"/>
      <c r="K681" s="906"/>
      <c r="L681" s="906"/>
      <c r="M681" s="906"/>
      <c r="N681" s="907"/>
      <c r="O681" s="19"/>
      <c r="P681" s="22" t="s">
        <v>175</v>
      </c>
      <c r="Q681" s="371" t="str">
        <f>"#"&amp;ADDRESS(ROW($C$11),COLUMN($C$11))</f>
        <v>#$C$11</v>
      </c>
      <c r="R681" s="245"/>
      <c r="S681" s="245"/>
      <c r="T681" s="245"/>
      <c r="U681" s="245"/>
      <c r="V681" s="245"/>
      <c r="W681" s="262"/>
    </row>
    <row r="682" spans="2:23" ht="5.0999999999999996" customHeight="1" x14ac:dyDescent="0.25">
      <c r="C682" s="224"/>
      <c r="D682" s="25"/>
      <c r="E682" s="24"/>
      <c r="F682" s="941"/>
      <c r="G682" s="941"/>
      <c r="H682" s="941"/>
      <c r="I682" s="941"/>
      <c r="J682" s="941"/>
      <c r="K682" s="941"/>
      <c r="L682" s="941"/>
      <c r="M682" s="941"/>
      <c r="N682" s="942"/>
      <c r="O682" s="19"/>
      <c r="P682" s="245"/>
      <c r="Q682" s="245"/>
      <c r="R682" s="245"/>
      <c r="S682" s="245"/>
      <c r="T682" s="245"/>
      <c r="U682" s="245"/>
      <c r="V682" s="245"/>
      <c r="W682" s="262"/>
    </row>
    <row r="683" spans="2:23" ht="50.1" customHeight="1" x14ac:dyDescent="0.25">
      <c r="B683" s="244"/>
      <c r="C683" s="224"/>
      <c r="D683" s="25"/>
      <c r="E683" s="265"/>
      <c r="F683" s="871"/>
      <c r="G683" s="872"/>
      <c r="H683" s="872"/>
      <c r="I683" s="872"/>
      <c r="J683" s="872"/>
      <c r="K683" s="872"/>
      <c r="L683" s="872"/>
      <c r="M683" s="872"/>
      <c r="N683" s="886"/>
      <c r="O683" s="19"/>
      <c r="P683" s="245"/>
      <c r="Q683" s="245"/>
      <c r="R683" s="245"/>
      <c r="S683" s="245"/>
      <c r="T683" s="245"/>
      <c r="U683" s="245"/>
      <c r="V683" s="245"/>
      <c r="W683" s="262"/>
    </row>
    <row r="684" spans="2:23" ht="5.0999999999999996" customHeight="1" x14ac:dyDescent="0.25">
      <c r="B684" s="244"/>
      <c r="C684" s="344"/>
      <c r="D684" s="345"/>
      <c r="E684" s="350"/>
      <c r="F684" s="551"/>
      <c r="G684" s="551"/>
      <c r="H684" s="551"/>
      <c r="I684" s="551"/>
      <c r="J684" s="551"/>
      <c r="K684" s="551"/>
      <c r="L684" s="551"/>
      <c r="M684" s="551"/>
      <c r="N684" s="351"/>
      <c r="O684" s="19"/>
      <c r="P684" s="245"/>
      <c r="Q684" s="245"/>
      <c r="R684" s="254"/>
      <c r="S684" s="245"/>
      <c r="T684" s="245"/>
      <c r="U684" s="245"/>
      <c r="V684" s="245"/>
      <c r="W684" s="262"/>
    </row>
    <row r="685" spans="2:23" ht="12.75" customHeight="1" x14ac:dyDescent="0.25">
      <c r="B685" s="244"/>
      <c r="C685" s="352"/>
      <c r="D685" s="353"/>
      <c r="E685" s="353"/>
      <c r="F685" s="353"/>
      <c r="G685" s="353"/>
      <c r="H685" s="353"/>
      <c r="I685" s="353"/>
      <c r="J685" s="353"/>
      <c r="K685" s="353"/>
      <c r="L685" s="353"/>
      <c r="M685" s="353"/>
      <c r="N685" s="354"/>
      <c r="O685" s="19"/>
      <c r="P685" s="245"/>
      <c r="Q685" s="245"/>
      <c r="R685" s="245"/>
      <c r="S685" s="245"/>
      <c r="T685" s="245"/>
      <c r="U685" s="245"/>
      <c r="V685" s="245"/>
      <c r="W685" s="262"/>
    </row>
    <row r="686" spans="2:23" ht="15" customHeight="1" x14ac:dyDescent="0.25">
      <c r="B686" s="244"/>
      <c r="C686" s="318"/>
      <c r="D686" s="969" t="str">
        <f>Translations!$B$329</f>
        <v>Uppgifter som krävs för att fastställa den riktmärkesrelaterade förbättringsfaktorn enligt artikel 10a.2 i direktivet</v>
      </c>
      <c r="E686" s="970"/>
      <c r="F686" s="970"/>
      <c r="G686" s="970"/>
      <c r="H686" s="970"/>
      <c r="I686" s="970"/>
      <c r="J686" s="970"/>
      <c r="K686" s="970"/>
      <c r="L686" s="970"/>
      <c r="M686" s="970"/>
      <c r="N686" s="971"/>
      <c r="O686" s="19"/>
      <c r="P686" s="245"/>
      <c r="Q686" s="245"/>
      <c r="R686" s="245"/>
      <c r="S686" s="245"/>
      <c r="T686" s="245"/>
      <c r="U686" s="245"/>
      <c r="V686" s="245"/>
      <c r="W686" s="262"/>
    </row>
    <row r="687" spans="2:23" ht="5.0999999999999996" customHeight="1" x14ac:dyDescent="0.25">
      <c r="B687" s="244"/>
      <c r="C687" s="318"/>
      <c r="D687" s="319"/>
      <c r="E687" s="319"/>
      <c r="F687" s="319"/>
      <c r="G687" s="319"/>
      <c r="H687" s="319"/>
      <c r="I687" s="319"/>
      <c r="J687" s="319"/>
      <c r="K687" s="319"/>
      <c r="L687" s="319"/>
      <c r="M687" s="319"/>
      <c r="N687" s="320"/>
      <c r="O687" s="19"/>
      <c r="P687" s="245"/>
      <c r="Q687" s="245"/>
      <c r="R687" s="245"/>
      <c r="S687" s="245"/>
      <c r="T687" s="245"/>
      <c r="U687" s="245"/>
      <c r="V687" s="245"/>
      <c r="W687" s="262"/>
    </row>
    <row r="688" spans="2:23" ht="12.75" customHeight="1" x14ac:dyDescent="0.25">
      <c r="B688" s="244"/>
      <c r="C688" s="318"/>
      <c r="D688" s="321" t="s">
        <v>27</v>
      </c>
      <c r="E688" s="977" t="str">
        <f>Translations!$B$330</f>
        <v>Utsläpp som direkt kan tillskrivas delanläggningen</v>
      </c>
      <c r="F688" s="977"/>
      <c r="G688" s="977"/>
      <c r="H688" s="977"/>
      <c r="I688" s="977"/>
      <c r="J688" s="977"/>
      <c r="K688" s="977"/>
      <c r="L688" s="977"/>
      <c r="M688" s="977"/>
      <c r="N688" s="978"/>
      <c r="O688" s="19"/>
      <c r="P688" s="245"/>
      <c r="Q688" s="245"/>
      <c r="R688" s="245"/>
      <c r="S688" s="245"/>
      <c r="T688" s="245"/>
      <c r="U688" s="245"/>
      <c r="V688" s="245"/>
      <c r="W688" s="262"/>
    </row>
    <row r="689" spans="2:23" ht="12.75" customHeight="1" x14ac:dyDescent="0.25">
      <c r="B689" s="244"/>
      <c r="C689" s="318"/>
      <c r="D689" s="322"/>
      <c r="E689" s="964" t="str">
        <f>Translations!$B$394</f>
        <v>För det särskilda syftet med datainsamling i enlighet med NIMs, bör detta avsnitt innefatta alla uppgifter som ges i avsnitt G.c i mallen för insamling av referensdata.</v>
      </c>
      <c r="F689" s="965"/>
      <c r="G689" s="965"/>
      <c r="H689" s="965"/>
      <c r="I689" s="965"/>
      <c r="J689" s="965"/>
      <c r="K689" s="965"/>
      <c r="L689" s="965"/>
      <c r="M689" s="965"/>
      <c r="N689" s="966"/>
      <c r="O689" s="19"/>
      <c r="P689" s="245"/>
      <c r="Q689" s="245"/>
      <c r="R689" s="245"/>
      <c r="S689" s="245"/>
      <c r="T689" s="18"/>
      <c r="U689" s="245"/>
      <c r="V689" s="245"/>
      <c r="W689" s="262"/>
    </row>
    <row r="690" spans="2:23" ht="5.0999999999999996" customHeight="1" x14ac:dyDescent="0.25">
      <c r="B690" s="244"/>
      <c r="C690" s="318"/>
      <c r="D690" s="319"/>
      <c r="E690" s="323"/>
      <c r="F690" s="213"/>
      <c r="G690" s="556"/>
      <c r="H690" s="556"/>
      <c r="I690" s="556"/>
      <c r="J690" s="556"/>
      <c r="K690" s="556"/>
      <c r="L690" s="556"/>
      <c r="M690" s="556"/>
      <c r="N690" s="557"/>
      <c r="O690" s="19"/>
      <c r="P690" s="245"/>
      <c r="Q690" s="245"/>
      <c r="R690" s="245"/>
      <c r="S690" s="245"/>
      <c r="T690" s="245"/>
      <c r="U690" s="245"/>
      <c r="V690" s="245"/>
      <c r="W690" s="262"/>
    </row>
    <row r="691" spans="2:23" ht="12.75" customHeight="1" x14ac:dyDescent="0.25">
      <c r="B691" s="244"/>
      <c r="C691" s="318"/>
      <c r="D691" s="322"/>
      <c r="E691" s="324"/>
      <c r="F691" s="932" t="str">
        <f>IF(M631=EUConst_Relevant,HYPERLINK("#" &amp; Q691,EUConst_MsgDescription),"")</f>
        <v/>
      </c>
      <c r="G691" s="906"/>
      <c r="H691" s="906"/>
      <c r="I691" s="906"/>
      <c r="J691" s="906"/>
      <c r="K691" s="906"/>
      <c r="L691" s="906"/>
      <c r="M691" s="906"/>
      <c r="N691" s="907"/>
      <c r="O691" s="19"/>
      <c r="P691" s="22" t="s">
        <v>175</v>
      </c>
      <c r="Q691" s="371" t="str">
        <f>"#"&amp;ADDRESS(ROW($C$11),COLUMN($C$11))</f>
        <v>#$C$11</v>
      </c>
      <c r="R691" s="245"/>
      <c r="S691" s="245"/>
      <c r="T691" s="245"/>
      <c r="U691" s="245"/>
      <c r="V691" s="245"/>
      <c r="W691" s="262"/>
    </row>
    <row r="692" spans="2:23" ht="5.0999999999999996" customHeight="1" x14ac:dyDescent="0.25">
      <c r="B692" s="244"/>
      <c r="C692" s="318"/>
      <c r="D692" s="322"/>
      <c r="E692" s="325"/>
      <c r="F692" s="933"/>
      <c r="G692" s="933"/>
      <c r="H692" s="933"/>
      <c r="I692" s="933"/>
      <c r="J692" s="933"/>
      <c r="K692" s="933"/>
      <c r="L692" s="933"/>
      <c r="M692" s="933"/>
      <c r="N692" s="934"/>
      <c r="O692" s="19"/>
      <c r="P692" s="245"/>
      <c r="Q692" s="245"/>
      <c r="R692" s="245"/>
      <c r="S692" s="245"/>
      <c r="T692" s="245"/>
      <c r="U692" s="245"/>
      <c r="V692" s="245"/>
      <c r="W692" s="262"/>
    </row>
    <row r="693" spans="2:23" ht="50.1" customHeight="1" x14ac:dyDescent="0.25">
      <c r="B693" s="244"/>
      <c r="C693" s="318"/>
      <c r="D693" s="319"/>
      <c r="E693" s="319"/>
      <c r="F693" s="871"/>
      <c r="G693" s="872"/>
      <c r="H693" s="872"/>
      <c r="I693" s="872"/>
      <c r="J693" s="872"/>
      <c r="K693" s="872"/>
      <c r="L693" s="872"/>
      <c r="M693" s="872"/>
      <c r="N693" s="886"/>
      <c r="O693" s="19"/>
      <c r="P693" s="245"/>
      <c r="Q693" s="245"/>
      <c r="R693" s="245"/>
      <c r="S693" s="245"/>
      <c r="T693" s="245"/>
      <c r="U693" s="245"/>
      <c r="V693" s="245"/>
      <c r="W693" s="262"/>
    </row>
    <row r="694" spans="2:23" ht="5.0999999999999996" customHeight="1" x14ac:dyDescent="0.25">
      <c r="B694" s="244"/>
      <c r="C694" s="318"/>
      <c r="D694" s="319"/>
      <c r="E694" s="319"/>
      <c r="F694" s="319"/>
      <c r="G694" s="319"/>
      <c r="H694" s="319"/>
      <c r="I694" s="319"/>
      <c r="J694" s="319"/>
      <c r="K694" s="319"/>
      <c r="L694" s="319"/>
      <c r="M694" s="319"/>
      <c r="N694" s="320"/>
      <c r="O694" s="19"/>
      <c r="P694" s="245"/>
      <c r="Q694" s="245"/>
      <c r="R694" s="245"/>
      <c r="S694" s="245"/>
      <c r="T694" s="245"/>
      <c r="U694" s="245"/>
      <c r="V694" s="245"/>
      <c r="W694" s="262"/>
    </row>
    <row r="695" spans="2:23" ht="12.75" customHeight="1" x14ac:dyDescent="0.25">
      <c r="B695" s="244"/>
      <c r="C695" s="318"/>
      <c r="D695" s="319"/>
      <c r="E695" s="319"/>
      <c r="F695" s="935" t="str">
        <f>Translations!$B$210</f>
        <v>Hänvisning till externa filer, i förekommande fall</v>
      </c>
      <c r="G695" s="935"/>
      <c r="H695" s="935"/>
      <c r="I695" s="935"/>
      <c r="J695" s="935"/>
      <c r="K695" s="845"/>
      <c r="L695" s="845"/>
      <c r="M695" s="845"/>
      <c r="N695" s="845"/>
      <c r="O695" s="19"/>
      <c r="P695" s="245"/>
      <c r="Q695" s="245"/>
      <c r="R695" s="245"/>
      <c r="S695" s="245"/>
      <c r="T695" s="245"/>
      <c r="U695" s="245"/>
      <c r="V695" s="245"/>
      <c r="W695" s="262"/>
    </row>
    <row r="696" spans="2:23" ht="5.0999999999999996" customHeight="1" x14ac:dyDescent="0.25">
      <c r="B696" s="244"/>
      <c r="C696" s="318"/>
      <c r="D696" s="322"/>
      <c r="E696" s="319"/>
      <c r="F696" s="319"/>
      <c r="G696" s="319"/>
      <c r="H696" s="319"/>
      <c r="I696" s="319"/>
      <c r="J696" s="319"/>
      <c r="K696" s="319"/>
      <c r="L696" s="319"/>
      <c r="M696" s="319"/>
      <c r="N696" s="320"/>
      <c r="O696" s="19"/>
      <c r="P696" s="245"/>
      <c r="Q696" s="245"/>
      <c r="R696" s="245"/>
      <c r="S696" s="245"/>
      <c r="T696" s="245"/>
      <c r="U696" s="245"/>
      <c r="V696" s="245"/>
      <c r="W696" s="262"/>
    </row>
    <row r="697" spans="2:23" ht="5.0999999999999996" customHeight="1" x14ac:dyDescent="0.25">
      <c r="B697" s="244"/>
      <c r="C697" s="315"/>
      <c r="D697" s="328"/>
      <c r="E697" s="316"/>
      <c r="F697" s="316"/>
      <c r="G697" s="316"/>
      <c r="H697" s="316"/>
      <c r="I697" s="316"/>
      <c r="J697" s="316"/>
      <c r="K697" s="316"/>
      <c r="L697" s="316"/>
      <c r="M697" s="316"/>
      <c r="N697" s="317"/>
      <c r="O697" s="19"/>
      <c r="P697" s="245"/>
      <c r="Q697" s="245"/>
      <c r="R697" s="245"/>
      <c r="S697" s="245"/>
      <c r="T697" s="245"/>
      <c r="U697" s="245"/>
      <c r="V697" s="245"/>
      <c r="W697" s="262"/>
    </row>
    <row r="698" spans="2:23" ht="12.75" customHeight="1" x14ac:dyDescent="0.25">
      <c r="B698" s="244"/>
      <c r="C698" s="318"/>
      <c r="D698" s="321" t="s">
        <v>28</v>
      </c>
      <c r="E698" s="962" t="str">
        <f>Translations!$B$831</f>
        <v>Energitillförsel till denna delanläggning och relevant emissionsfaktor</v>
      </c>
      <c r="F698" s="962"/>
      <c r="G698" s="962"/>
      <c r="H698" s="962"/>
      <c r="I698" s="962"/>
      <c r="J698" s="962"/>
      <c r="K698" s="962"/>
      <c r="L698" s="962"/>
      <c r="M698" s="962"/>
      <c r="N698" s="963"/>
      <c r="O698" s="19"/>
      <c r="P698" s="245"/>
      <c r="Q698" s="245"/>
      <c r="R698" s="245"/>
      <c r="S698" s="245"/>
      <c r="T698" s="245"/>
      <c r="U698" s="245"/>
      <c r="V698" s="245"/>
      <c r="W698" s="262"/>
    </row>
    <row r="699" spans="2:23" ht="25.5" customHeight="1" x14ac:dyDescent="0.25">
      <c r="B699" s="244"/>
      <c r="C699" s="318"/>
      <c r="D699" s="319"/>
      <c r="E699" s="964" t="str">
        <f>Translations!$B$399</f>
        <v>För det särskilda syftet med datainsamling i enlighet med NIMs, bör detta avsnitt innefatta alla uppgifter som ges i avsnitt G.d i mallen för insamling av referensdata.</v>
      </c>
      <c r="F699" s="965"/>
      <c r="G699" s="965"/>
      <c r="H699" s="965"/>
      <c r="I699" s="965"/>
      <c r="J699" s="965"/>
      <c r="K699" s="965"/>
      <c r="L699" s="965"/>
      <c r="M699" s="965"/>
      <c r="N699" s="966"/>
      <c r="O699" s="19"/>
      <c r="P699" s="245"/>
      <c r="Q699" s="245"/>
      <c r="R699" s="245"/>
      <c r="S699" s="245"/>
      <c r="T699" s="245"/>
      <c r="U699" s="245"/>
      <c r="V699" s="245"/>
      <c r="W699" s="262"/>
    </row>
    <row r="700" spans="2:23" ht="12.75" customHeight="1" x14ac:dyDescent="0.25">
      <c r="B700" s="244"/>
      <c r="C700" s="318"/>
      <c r="D700" s="322" t="s">
        <v>31</v>
      </c>
      <c r="E700" s="925" t="str">
        <f>Translations!$B$249</f>
        <v>Information om tillämpad metod</v>
      </c>
      <c r="F700" s="925"/>
      <c r="G700" s="925"/>
      <c r="H700" s="925"/>
      <c r="I700" s="925"/>
      <c r="J700" s="925"/>
      <c r="K700" s="925"/>
      <c r="L700" s="925"/>
      <c r="M700" s="925"/>
      <c r="N700" s="926"/>
      <c r="O700" s="19"/>
      <c r="P700" s="245"/>
      <c r="Q700" s="245"/>
      <c r="R700" s="245"/>
      <c r="S700" s="245"/>
      <c r="T700" s="245"/>
      <c r="U700" s="245"/>
      <c r="V700" s="245"/>
      <c r="W700" s="262"/>
    </row>
    <row r="701" spans="2:23" ht="12.75" customHeight="1" x14ac:dyDescent="0.25">
      <c r="B701" s="244"/>
      <c r="C701" s="318"/>
      <c r="D701" s="322"/>
      <c r="E701" s="936" t="str">
        <f>Translations!$B$250</f>
        <v>Var god välj nedan:</v>
      </c>
      <c r="F701" s="937"/>
      <c r="G701" s="937"/>
      <c r="H701" s="937"/>
      <c r="I701" s="937"/>
      <c r="J701" s="937"/>
      <c r="K701" s="937"/>
      <c r="L701" s="937"/>
      <c r="M701" s="937"/>
      <c r="N701" s="938"/>
      <c r="O701" s="19"/>
      <c r="P701" s="245"/>
      <c r="Q701" s="245"/>
      <c r="R701" s="245"/>
      <c r="S701" s="245"/>
      <c r="T701" s="245"/>
      <c r="U701" s="245"/>
      <c r="V701" s="245"/>
      <c r="W701" s="262"/>
    </row>
    <row r="702" spans="2:23" ht="12.75" customHeight="1" x14ac:dyDescent="0.25">
      <c r="B702" s="244"/>
      <c r="C702" s="318"/>
      <c r="D702" s="322"/>
      <c r="E702" s="323" t="s">
        <v>139</v>
      </c>
      <c r="F702" s="936" t="str">
        <f>Translations!$B$832</f>
        <v>Den datakälla som används för att kvantifiera insatsbränsle och insatsmaterial (exoterm värme) i enlighet med avsnitt 4.4 i bilaga VII till FAR.</v>
      </c>
      <c r="G702" s="990"/>
      <c r="H702" s="990"/>
      <c r="I702" s="990"/>
      <c r="J702" s="990"/>
      <c r="K702" s="990"/>
      <c r="L702" s="990"/>
      <c r="M702" s="990"/>
      <c r="N702" s="991"/>
      <c r="O702" s="19"/>
      <c r="P702" s="245"/>
      <c r="Q702" s="245"/>
      <c r="R702" s="245"/>
      <c r="S702" s="245"/>
      <c r="T702" s="245"/>
      <c r="U702" s="245"/>
      <c r="V702" s="245"/>
      <c r="W702" s="262"/>
    </row>
    <row r="703" spans="2:23" ht="12.75" customHeight="1" x14ac:dyDescent="0.25">
      <c r="B703" s="244"/>
      <c r="C703" s="318"/>
      <c r="D703" s="322"/>
      <c r="E703" s="323" t="s">
        <v>139</v>
      </c>
      <c r="F703" s="936" t="str">
        <f>Translations!$B$400</f>
        <v>Den metod som används för att fastställa det effektiva värmevärdet och utsläppsfaktorer enligt avsnitt 4.6 i bilaga VII till FAR.</v>
      </c>
      <c r="G703" s="990"/>
      <c r="H703" s="990"/>
      <c r="I703" s="990"/>
      <c r="J703" s="990"/>
      <c r="K703" s="990"/>
      <c r="L703" s="990"/>
      <c r="M703" s="990"/>
      <c r="N703" s="991"/>
      <c r="O703" s="19"/>
      <c r="P703" s="245"/>
      <c r="Q703" s="245"/>
      <c r="R703" s="245"/>
      <c r="S703" s="245"/>
      <c r="T703" s="245"/>
      <c r="U703" s="245"/>
      <c r="V703" s="245"/>
      <c r="W703" s="262"/>
    </row>
    <row r="704" spans="2:23" ht="25.5" customHeight="1" x14ac:dyDescent="0.25">
      <c r="B704" s="244"/>
      <c r="C704" s="318"/>
      <c r="D704" s="322"/>
      <c r="E704" s="323"/>
      <c r="F704" s="936" t="str">
        <f>Translations!$B$253</f>
        <v>Eftersom mer än en av datakällorna kan vara relevanta kan högst tre källor anges enligt mallen. Om ännu fler datakällor är relevanta, var god ange de tre viktigaste källorna och beskriv metoden närmare nedan.</v>
      </c>
      <c r="G704" s="990"/>
      <c r="H704" s="990"/>
      <c r="I704" s="990"/>
      <c r="J704" s="990"/>
      <c r="K704" s="990"/>
      <c r="L704" s="990"/>
      <c r="M704" s="990"/>
      <c r="N704" s="991"/>
      <c r="O704" s="19"/>
      <c r="P704" s="245"/>
      <c r="Q704" s="245"/>
      <c r="R704" s="245"/>
      <c r="S704" s="245"/>
      <c r="T704" s="245"/>
      <c r="U704" s="245"/>
      <c r="V704" s="245"/>
      <c r="W704" s="262"/>
    </row>
    <row r="705" spans="2:23" ht="25.5" customHeight="1" x14ac:dyDescent="0.25">
      <c r="B705" s="244"/>
      <c r="C705" s="318"/>
      <c r="D705" s="319"/>
      <c r="E705" s="319"/>
      <c r="F705" s="336"/>
      <c r="G705" s="319"/>
      <c r="H705" s="357" t="str">
        <f>Translations!$B$401</f>
        <v>Relevant?</v>
      </c>
      <c r="I705" s="927" t="str">
        <f>Translations!$B$254</f>
        <v>Datakälla</v>
      </c>
      <c r="J705" s="927"/>
      <c r="K705" s="927" t="str">
        <f>Translations!$B$255</f>
        <v>Andra datakällor 
(i förekommande fall)</v>
      </c>
      <c r="L705" s="927"/>
      <c r="M705" s="927" t="str">
        <f>Translations!$B$255</f>
        <v>Andra datakällor 
(i förekommande fall)</v>
      </c>
      <c r="N705" s="927"/>
      <c r="O705" s="19"/>
      <c r="P705" s="245"/>
      <c r="Q705" s="245"/>
      <c r="R705" s="245"/>
      <c r="S705" s="245"/>
      <c r="T705" s="245"/>
      <c r="U705" s="245"/>
      <c r="V705" s="245"/>
      <c r="W705" s="262"/>
    </row>
    <row r="706" spans="2:23" ht="12.75" customHeight="1" x14ac:dyDescent="0.25">
      <c r="B706" s="244"/>
      <c r="C706" s="318"/>
      <c r="D706" s="322"/>
      <c r="E706" s="324" t="s">
        <v>310</v>
      </c>
      <c r="F706" s="912" t="str">
        <f>Translations!$B$833</f>
        <v>Insatsbränsle och insatsmaterial</v>
      </c>
      <c r="G706" s="912"/>
      <c r="H706" s="913"/>
      <c r="I706" s="903"/>
      <c r="J706" s="904"/>
      <c r="K706" s="898"/>
      <c r="L706" s="902"/>
      <c r="M706" s="898"/>
      <c r="N706" s="899"/>
      <c r="O706" s="19"/>
      <c r="P706" s="245"/>
      <c r="Q706" s="245"/>
      <c r="R706" s="245"/>
      <c r="S706" s="245"/>
      <c r="T706" s="245"/>
      <c r="U706" s="245"/>
      <c r="V706" s="245"/>
      <c r="W706" s="262"/>
    </row>
    <row r="707" spans="2:23" ht="12.75" customHeight="1" x14ac:dyDescent="0.25">
      <c r="B707" s="244"/>
      <c r="C707" s="318"/>
      <c r="D707" s="322"/>
      <c r="E707" s="324" t="s">
        <v>311</v>
      </c>
      <c r="F707" s="914" t="str">
        <f>Translations!$B$402</f>
        <v>Effektivt värmevärde</v>
      </c>
      <c r="G707" s="914"/>
      <c r="H707" s="915"/>
      <c r="I707" s="916"/>
      <c r="J707" s="1040"/>
      <c r="K707" s="918"/>
      <c r="L707" s="920"/>
      <c r="M707" s="918"/>
      <c r="N707" s="920"/>
      <c r="O707" s="19"/>
      <c r="P707" s="245"/>
      <c r="Q707" s="245"/>
      <c r="R707" s="245"/>
      <c r="S707" s="245"/>
      <c r="T707" s="245"/>
      <c r="U707" s="245"/>
      <c r="V707" s="245"/>
      <c r="W707" s="262"/>
    </row>
    <row r="708" spans="2:23" ht="12.75" customHeight="1" thickBot="1" x14ac:dyDescent="0.3">
      <c r="B708" s="244"/>
      <c r="C708" s="318"/>
      <c r="D708" s="322"/>
      <c r="E708" s="324" t="s">
        <v>312</v>
      </c>
      <c r="F708" s="951" t="str">
        <f>Translations!$B$353</f>
        <v>Viktad emissionsfaktor</v>
      </c>
      <c r="G708" s="951"/>
      <c r="H708" s="952"/>
      <c r="I708" s="879"/>
      <c r="J708" s="911"/>
      <c r="K708" s="881"/>
      <c r="L708" s="883"/>
      <c r="M708" s="881"/>
      <c r="N708" s="883"/>
      <c r="O708" s="19"/>
      <c r="P708" s="245"/>
      <c r="Q708" s="245"/>
      <c r="R708" s="245"/>
      <c r="S708" s="245"/>
      <c r="T708" s="245"/>
      <c r="U708" s="245"/>
      <c r="V708" s="245"/>
      <c r="W708" s="262"/>
    </row>
    <row r="709" spans="2:23" ht="12.75" customHeight="1" x14ac:dyDescent="0.25">
      <c r="B709" s="244"/>
      <c r="C709" s="318"/>
      <c r="D709" s="322"/>
      <c r="E709" s="324" t="s">
        <v>313</v>
      </c>
      <c r="F709" s="912" t="str">
        <f>Translations!$B$403</f>
        <v>Insatsbränsle från restgaser</v>
      </c>
      <c r="G709" s="913"/>
      <c r="H709" s="1036"/>
      <c r="I709" s="766"/>
      <c r="J709" s="768"/>
      <c r="K709" s="898"/>
      <c r="L709" s="899"/>
      <c r="M709" s="898"/>
      <c r="N709" s="899"/>
      <c r="O709" s="19"/>
      <c r="P709" s="245"/>
      <c r="Q709" s="245"/>
      <c r="R709" s="245"/>
      <c r="S709" s="245"/>
      <c r="T709" s="245"/>
      <c r="U709" s="245"/>
      <c r="V709" s="245"/>
      <c r="W709" s="372" t="b">
        <f>AND(H709&lt;&gt;"",H709=FALSE)</f>
        <v>0</v>
      </c>
    </row>
    <row r="710" spans="2:23" ht="12.75" customHeight="1" x14ac:dyDescent="0.25">
      <c r="B710" s="244"/>
      <c r="C710" s="318"/>
      <c r="D710" s="322"/>
      <c r="E710" s="324" t="s">
        <v>314</v>
      </c>
      <c r="F710" s="914" t="str">
        <f>Translations!$B$402</f>
        <v>Effektivt värmevärde</v>
      </c>
      <c r="G710" s="915"/>
      <c r="H710" s="1037"/>
      <c r="I710" s="903"/>
      <c r="J710" s="1039"/>
      <c r="K710" s="918"/>
      <c r="L710" s="920"/>
      <c r="M710" s="918"/>
      <c r="N710" s="920"/>
      <c r="O710" s="19"/>
      <c r="P710" s="245"/>
      <c r="Q710" s="245"/>
      <c r="R710" s="245"/>
      <c r="S710" s="245"/>
      <c r="T710" s="245"/>
      <c r="U710" s="245"/>
      <c r="V710" s="245"/>
      <c r="W710" s="360" t="b">
        <f>W709</f>
        <v>0</v>
      </c>
    </row>
    <row r="711" spans="2:23" ht="12.75" customHeight="1" thickBot="1" x14ac:dyDescent="0.3">
      <c r="B711" s="244"/>
      <c r="C711" s="318"/>
      <c r="D711" s="322"/>
      <c r="E711" s="324" t="s">
        <v>315</v>
      </c>
      <c r="F711" s="921" t="str">
        <f>Translations!$B$375</f>
        <v>Emissionsfaktor</v>
      </c>
      <c r="G711" s="922"/>
      <c r="H711" s="1038"/>
      <c r="I711" s="916"/>
      <c r="J711" s="1040"/>
      <c r="K711" s="881"/>
      <c r="L711" s="883"/>
      <c r="M711" s="881"/>
      <c r="N711" s="883"/>
      <c r="O711" s="19"/>
      <c r="P711" s="245"/>
      <c r="Q711" s="245"/>
      <c r="R711" s="245"/>
      <c r="S711" s="245"/>
      <c r="T711" s="245"/>
      <c r="U711" s="245"/>
      <c r="V711" s="245"/>
      <c r="W711" s="369" t="b">
        <f>W710</f>
        <v>0</v>
      </c>
    </row>
    <row r="712" spans="2:23" ht="12.75" customHeight="1" x14ac:dyDescent="0.25">
      <c r="B712" s="244"/>
      <c r="C712" s="318"/>
      <c r="D712" s="322"/>
      <c r="E712" s="324" t="s">
        <v>316</v>
      </c>
      <c r="F712" s="922" t="str">
        <f>Translations!$B$837</f>
        <v>Tillförd el för värmeproduktion</v>
      </c>
      <c r="G712" s="1035"/>
      <c r="H712" s="490"/>
      <c r="I712" s="879"/>
      <c r="J712" s="911"/>
      <c r="K712" s="881"/>
      <c r="L712" s="883"/>
      <c r="M712" s="881"/>
      <c r="N712" s="883"/>
      <c r="O712" s="19"/>
      <c r="P712" s="245"/>
      <c r="Q712" s="245"/>
      <c r="R712" s="245"/>
      <c r="S712" s="245"/>
      <c r="T712" s="245"/>
      <c r="U712" s="245"/>
      <c r="V712" s="245"/>
      <c r="W712" s="372" t="b">
        <f>AND(H712&lt;&gt;"",H712=FALSE)</f>
        <v>0</v>
      </c>
    </row>
    <row r="713" spans="2:23" ht="5.0999999999999996" customHeight="1" x14ac:dyDescent="0.25">
      <c r="B713" s="244"/>
      <c r="C713" s="318"/>
      <c r="D713" s="322"/>
      <c r="E713" s="319"/>
      <c r="F713" s="319"/>
      <c r="G713" s="319"/>
      <c r="H713" s="319"/>
      <c r="I713" s="319"/>
      <c r="J713" s="319"/>
      <c r="K713" s="319"/>
      <c r="L713" s="319"/>
      <c r="M713" s="319"/>
      <c r="N713" s="320"/>
      <c r="O713" s="19"/>
      <c r="P713" s="245"/>
      <c r="Q713" s="245"/>
      <c r="R713" s="245"/>
      <c r="S713" s="245"/>
      <c r="T713" s="245"/>
      <c r="U713" s="245"/>
      <c r="V713" s="245"/>
      <c r="W713" s="262"/>
    </row>
    <row r="714" spans="2:23" ht="12.75" customHeight="1" x14ac:dyDescent="0.25">
      <c r="B714" s="244"/>
      <c r="C714" s="318"/>
      <c r="D714" s="322"/>
      <c r="E714" s="324" t="s">
        <v>317</v>
      </c>
      <c r="F714" s="923" t="str">
        <f>Translations!$B$257</f>
        <v>Beskrivning av den metod som används</v>
      </c>
      <c r="G714" s="923"/>
      <c r="H714" s="923"/>
      <c r="I714" s="923"/>
      <c r="J714" s="923"/>
      <c r="K714" s="923"/>
      <c r="L714" s="923"/>
      <c r="M714" s="923"/>
      <c r="N714" s="924"/>
      <c r="O714" s="19"/>
      <c r="P714" s="245"/>
      <c r="Q714" s="245"/>
      <c r="R714" s="245"/>
      <c r="S714" s="245"/>
      <c r="T714" s="245"/>
      <c r="U714" s="245"/>
      <c r="V714" s="245"/>
      <c r="W714" s="262"/>
    </row>
    <row r="715" spans="2:23" ht="5.0999999999999996" customHeight="1" x14ac:dyDescent="0.25">
      <c r="B715" s="244"/>
      <c r="C715" s="318"/>
      <c r="D715" s="319"/>
      <c r="E715" s="323"/>
      <c r="F715" s="333"/>
      <c r="G715" s="334"/>
      <c r="H715" s="334"/>
      <c r="I715" s="334"/>
      <c r="J715" s="334"/>
      <c r="K715" s="334"/>
      <c r="L715" s="334"/>
      <c r="M715" s="334"/>
      <c r="N715" s="335"/>
      <c r="O715" s="19"/>
      <c r="P715" s="245"/>
      <c r="Q715" s="245"/>
      <c r="R715" s="245"/>
      <c r="S715" s="245"/>
      <c r="T715" s="245"/>
      <c r="U715" s="245"/>
      <c r="V715" s="245"/>
      <c r="W715" s="262"/>
    </row>
    <row r="716" spans="2:23" ht="12.75" customHeight="1" x14ac:dyDescent="0.25">
      <c r="B716" s="244"/>
      <c r="C716" s="318"/>
      <c r="D716" s="322"/>
      <c r="E716" s="324"/>
      <c r="F716" s="932" t="str">
        <f>IF(M631=EUConst_Relevant,HYPERLINK("#" &amp; Q716,EUConst_MsgDescription),"")</f>
        <v/>
      </c>
      <c r="G716" s="906"/>
      <c r="H716" s="906"/>
      <c r="I716" s="906"/>
      <c r="J716" s="906"/>
      <c r="K716" s="906"/>
      <c r="L716" s="906"/>
      <c r="M716" s="906"/>
      <c r="N716" s="907"/>
      <c r="O716" s="19"/>
      <c r="P716" s="22" t="s">
        <v>175</v>
      </c>
      <c r="Q716" s="371" t="str">
        <f>"#"&amp;ADDRESS(ROW($C$11),COLUMN($C$11))</f>
        <v>#$C$11</v>
      </c>
      <c r="R716" s="245"/>
      <c r="S716" s="245"/>
      <c r="T716" s="245"/>
      <c r="U716" s="245"/>
      <c r="V716" s="245"/>
      <c r="W716" s="262"/>
    </row>
    <row r="717" spans="2:23" ht="5.0999999999999996" customHeight="1" x14ac:dyDescent="0.25">
      <c r="B717" s="244"/>
      <c r="C717" s="318"/>
      <c r="D717" s="322"/>
      <c r="E717" s="325"/>
      <c r="F717" s="933"/>
      <c r="G717" s="933"/>
      <c r="H717" s="933"/>
      <c r="I717" s="933"/>
      <c r="J717" s="933"/>
      <c r="K717" s="933"/>
      <c r="L717" s="933"/>
      <c r="M717" s="933"/>
      <c r="N717" s="934"/>
      <c r="O717" s="19"/>
      <c r="P717" s="245"/>
      <c r="Q717" s="245"/>
      <c r="R717" s="245"/>
      <c r="S717" s="245"/>
      <c r="T717" s="245"/>
      <c r="U717" s="245"/>
      <c r="V717" s="245"/>
      <c r="W717" s="262"/>
    </row>
    <row r="718" spans="2:23" ht="50.1" customHeight="1" x14ac:dyDescent="0.25">
      <c r="B718" s="244"/>
      <c r="C718" s="318"/>
      <c r="D718" s="325"/>
      <c r="E718" s="325"/>
      <c r="F718" s="891"/>
      <c r="G718" s="892"/>
      <c r="H718" s="892"/>
      <c r="I718" s="892"/>
      <c r="J718" s="892"/>
      <c r="K718" s="892"/>
      <c r="L718" s="892"/>
      <c r="M718" s="892"/>
      <c r="N718" s="893"/>
      <c r="O718" s="19"/>
      <c r="P718" s="245"/>
      <c r="Q718" s="245"/>
      <c r="R718" s="245"/>
      <c r="S718" s="245"/>
      <c r="T718" s="245"/>
      <c r="U718" s="245"/>
      <c r="V718" s="245"/>
      <c r="W718" s="262"/>
    </row>
    <row r="719" spans="2:23" ht="5.0999999999999996" customHeight="1" x14ac:dyDescent="0.25">
      <c r="B719" s="244"/>
      <c r="C719" s="318"/>
      <c r="D719" s="322"/>
      <c r="E719" s="319"/>
      <c r="F719" s="319"/>
      <c r="G719" s="319"/>
      <c r="H719" s="319"/>
      <c r="I719" s="319"/>
      <c r="J719" s="319"/>
      <c r="K719" s="319"/>
      <c r="L719" s="319"/>
      <c r="M719" s="319"/>
      <c r="N719" s="320"/>
      <c r="O719" s="19"/>
      <c r="P719" s="245"/>
      <c r="Q719" s="245"/>
      <c r="R719" s="245"/>
      <c r="S719" s="245"/>
      <c r="T719" s="245"/>
      <c r="U719" s="245"/>
      <c r="V719" s="245"/>
      <c r="W719" s="262"/>
    </row>
    <row r="720" spans="2:23" ht="12.75" customHeight="1" x14ac:dyDescent="0.25">
      <c r="B720" s="244"/>
      <c r="C720" s="318"/>
      <c r="D720" s="322"/>
      <c r="E720" s="324"/>
      <c r="F720" s="935" t="str">
        <f>Translations!$B$210</f>
        <v>Hänvisning till externa filer, i förekommande fall</v>
      </c>
      <c r="G720" s="935"/>
      <c r="H720" s="935"/>
      <c r="I720" s="935"/>
      <c r="J720" s="935"/>
      <c r="K720" s="845"/>
      <c r="L720" s="845"/>
      <c r="M720" s="845"/>
      <c r="N720" s="845"/>
      <c r="O720" s="19"/>
      <c r="P720" s="245"/>
      <c r="Q720" s="245"/>
      <c r="R720" s="245"/>
      <c r="S720" s="245"/>
      <c r="T720" s="245"/>
      <c r="U720" s="245"/>
      <c r="V720" s="245"/>
      <c r="W720" s="262" t="s">
        <v>168</v>
      </c>
    </row>
    <row r="721" spans="2:23" ht="5.0999999999999996" customHeight="1" thickBot="1" x14ac:dyDescent="0.3">
      <c r="B721" s="244"/>
      <c r="C721" s="318"/>
      <c r="D721" s="322"/>
      <c r="E721" s="319"/>
      <c r="F721" s="319"/>
      <c r="G721" s="319"/>
      <c r="H721" s="319"/>
      <c r="I721" s="319"/>
      <c r="J721" s="319"/>
      <c r="K721" s="319"/>
      <c r="L721" s="319"/>
      <c r="M721" s="319"/>
      <c r="N721" s="320"/>
      <c r="O721" s="19"/>
      <c r="P721" s="245"/>
      <c r="Q721" s="245"/>
      <c r="R721" s="245"/>
      <c r="S721" s="245"/>
      <c r="T721" s="245"/>
      <c r="U721" s="245"/>
      <c r="V721" s="245"/>
      <c r="W721" s="245"/>
    </row>
    <row r="722" spans="2:23" ht="12.75" customHeight="1" x14ac:dyDescent="0.25">
      <c r="B722" s="244"/>
      <c r="C722" s="318"/>
      <c r="D722" s="322" t="s">
        <v>32</v>
      </c>
      <c r="E722" s="951" t="str">
        <f>Translations!$B$258</f>
        <v>Har den hierarkiska ordningen följts?</v>
      </c>
      <c r="F722" s="951"/>
      <c r="G722" s="951"/>
      <c r="H722" s="952"/>
      <c r="I722" s="260"/>
      <c r="J722" s="330" t="str">
        <f>Translations!$B$259</f>
        <v>Om inte, varför?</v>
      </c>
      <c r="K722" s="871"/>
      <c r="L722" s="872"/>
      <c r="M722" s="872"/>
      <c r="N722" s="886"/>
      <c r="O722" s="19"/>
      <c r="P722" s="245"/>
      <c r="Q722" s="245"/>
      <c r="R722" s="245"/>
      <c r="S722" s="245"/>
      <c r="T722" s="245"/>
      <c r="U722" s="245"/>
      <c r="V722" s="245"/>
      <c r="W722" s="364" t="b">
        <f>AND(I722&lt;&gt;"",I722=TRUE)</f>
        <v>0</v>
      </c>
    </row>
    <row r="723" spans="2:23" ht="5.0999999999999996" customHeight="1" x14ac:dyDescent="0.25">
      <c r="B723" s="244"/>
      <c r="C723" s="318"/>
      <c r="D723" s="319"/>
      <c r="E723" s="552"/>
      <c r="F723" s="552"/>
      <c r="G723" s="552"/>
      <c r="H723" s="552"/>
      <c r="I723" s="552"/>
      <c r="J723" s="552"/>
      <c r="K723" s="552"/>
      <c r="L723" s="552"/>
      <c r="M723" s="552"/>
      <c r="N723" s="553"/>
      <c r="O723" s="19"/>
      <c r="P723" s="245"/>
      <c r="Q723" s="245"/>
      <c r="R723" s="245"/>
      <c r="S723" s="245"/>
      <c r="T723" s="245"/>
      <c r="U723" s="245"/>
      <c r="V723" s="254"/>
      <c r="W723" s="360"/>
    </row>
    <row r="724" spans="2:23" ht="12.75" customHeight="1" x14ac:dyDescent="0.25">
      <c r="B724" s="244"/>
      <c r="C724" s="318"/>
      <c r="D724" s="331"/>
      <c r="E724" s="331"/>
      <c r="F724" s="923" t="str">
        <f>Translations!$B$264</f>
        <v>Ytterligare uppgifter om eventuella avvikelser från hierarkin</v>
      </c>
      <c r="G724" s="923"/>
      <c r="H724" s="923"/>
      <c r="I724" s="923"/>
      <c r="J724" s="923"/>
      <c r="K724" s="923"/>
      <c r="L724" s="923"/>
      <c r="M724" s="923"/>
      <c r="N724" s="924"/>
      <c r="O724" s="19"/>
      <c r="P724" s="245"/>
      <c r="Q724" s="245"/>
      <c r="R724" s="245"/>
      <c r="S724" s="245"/>
      <c r="T724" s="245"/>
      <c r="U724" s="245"/>
      <c r="V724" s="254"/>
      <c r="W724" s="360"/>
    </row>
    <row r="725" spans="2:23" ht="25.5" customHeight="1" thickBot="1" x14ac:dyDescent="0.3">
      <c r="B725" s="244"/>
      <c r="C725" s="318"/>
      <c r="D725" s="331"/>
      <c r="E725" s="331"/>
      <c r="F725" s="891"/>
      <c r="G725" s="892"/>
      <c r="H725" s="892"/>
      <c r="I725" s="892"/>
      <c r="J725" s="892"/>
      <c r="K725" s="892"/>
      <c r="L725" s="892"/>
      <c r="M725" s="892"/>
      <c r="N725" s="893"/>
      <c r="O725" s="19"/>
      <c r="P725" s="245"/>
      <c r="Q725" s="245"/>
      <c r="R725" s="245"/>
      <c r="S725" s="245"/>
      <c r="T725" s="245"/>
      <c r="U725" s="245"/>
      <c r="V725" s="254"/>
      <c r="W725" s="268" t="b">
        <f>W722</f>
        <v>0</v>
      </c>
    </row>
    <row r="726" spans="2:23" ht="5.0999999999999996" customHeight="1" x14ac:dyDescent="0.25">
      <c r="B726" s="244"/>
      <c r="C726" s="318"/>
      <c r="D726" s="322"/>
      <c r="E726" s="319"/>
      <c r="F726" s="319"/>
      <c r="G726" s="319"/>
      <c r="H726" s="319"/>
      <c r="I726" s="319"/>
      <c r="J726" s="319"/>
      <c r="K726" s="319"/>
      <c r="L726" s="319"/>
      <c r="M726" s="319"/>
      <c r="N726" s="320"/>
      <c r="O726" s="19"/>
      <c r="P726" s="245"/>
      <c r="Q726" s="245"/>
      <c r="R726" s="245"/>
      <c r="S726" s="245"/>
      <c r="T726" s="245"/>
      <c r="U726" s="245"/>
      <c r="V726" s="245"/>
      <c r="W726" s="363"/>
    </row>
    <row r="727" spans="2:23" ht="5.0999999999999996" customHeight="1" x14ac:dyDescent="0.25">
      <c r="B727" s="244"/>
      <c r="C727" s="315"/>
      <c r="D727" s="328"/>
      <c r="E727" s="316"/>
      <c r="F727" s="316"/>
      <c r="G727" s="316"/>
      <c r="H727" s="316"/>
      <c r="I727" s="316"/>
      <c r="J727" s="316"/>
      <c r="K727" s="316"/>
      <c r="L727" s="316"/>
      <c r="M727" s="316"/>
      <c r="N727" s="317"/>
      <c r="O727" s="19"/>
      <c r="P727" s="245"/>
      <c r="Q727" s="245"/>
      <c r="R727" s="245"/>
      <c r="S727" s="245"/>
      <c r="T727" s="245"/>
      <c r="U727" s="245"/>
      <c r="V727" s="245"/>
      <c r="W727" s="262"/>
    </row>
    <row r="728" spans="2:23" ht="12.75" customHeight="1" x14ac:dyDescent="0.25">
      <c r="B728" s="244"/>
      <c r="C728" s="318"/>
      <c r="D728" s="321" t="s">
        <v>29</v>
      </c>
      <c r="E728" s="962" t="str">
        <f>Translations!$B$362</f>
        <v>Exporterad mätbar värme</v>
      </c>
      <c r="F728" s="962"/>
      <c r="G728" s="962"/>
      <c r="H728" s="962"/>
      <c r="I728" s="962"/>
      <c r="J728" s="962"/>
      <c r="K728" s="962"/>
      <c r="L728" s="962"/>
      <c r="M728" s="962"/>
      <c r="N728" s="963"/>
      <c r="O728" s="19"/>
      <c r="P728" s="245"/>
      <c r="Q728" s="245"/>
      <c r="R728" s="245"/>
      <c r="S728" s="254"/>
      <c r="T728" s="254"/>
      <c r="U728" s="245"/>
      <c r="V728" s="245"/>
      <c r="W728" s="262"/>
    </row>
    <row r="729" spans="2:23" ht="12.75" customHeight="1" x14ac:dyDescent="0.25">
      <c r="B729" s="244"/>
      <c r="C729" s="318"/>
      <c r="D729" s="319"/>
      <c r="E729" s="964" t="str">
        <f>Translations!$B$405</f>
        <v>För det särskilda syftet med datainsamling i enlighet med NIMs, bör detta avsnitt innefatta alla uppgifter som ges i avsnitt G.e i mallen för insamling av referensdata.</v>
      </c>
      <c r="F729" s="965"/>
      <c r="G729" s="965"/>
      <c r="H729" s="965"/>
      <c r="I729" s="965"/>
      <c r="J729" s="965"/>
      <c r="K729" s="965"/>
      <c r="L729" s="965"/>
      <c r="M729" s="965"/>
      <c r="N729" s="966"/>
      <c r="O729" s="19"/>
      <c r="P729" s="245"/>
      <c r="Q729" s="245"/>
      <c r="R729" s="245"/>
      <c r="S729" s="245"/>
      <c r="T729" s="245"/>
      <c r="U729" s="245"/>
      <c r="V729" s="245"/>
      <c r="W729" s="262"/>
    </row>
    <row r="730" spans="2:23" ht="12.75" customHeight="1" x14ac:dyDescent="0.25">
      <c r="B730" s="244"/>
      <c r="C730" s="318"/>
      <c r="D730" s="322" t="s">
        <v>31</v>
      </c>
      <c r="E730" s="925" t="str">
        <f>Translations!$B$409</f>
        <v>Är andra mätbara värmeflöden relevanta för delanläggningen?</v>
      </c>
      <c r="F730" s="925"/>
      <c r="G730" s="925"/>
      <c r="H730" s="925"/>
      <c r="I730" s="925"/>
      <c r="J730" s="925"/>
      <c r="K730" s="925"/>
      <c r="L730" s="925"/>
      <c r="M730" s="931"/>
      <c r="N730" s="931"/>
      <c r="O730" s="19"/>
      <c r="P730" s="245"/>
      <c r="Q730" s="245"/>
      <c r="R730" s="245"/>
      <c r="S730" s="245"/>
      <c r="T730" s="245"/>
      <c r="U730" s="245"/>
      <c r="V730" s="245"/>
      <c r="W730" s="262"/>
    </row>
    <row r="731" spans="2:23" ht="12.75" customHeight="1" x14ac:dyDescent="0.25">
      <c r="B731" s="244"/>
      <c r="C731" s="318"/>
      <c r="D731" s="322"/>
      <c r="E731" s="319"/>
      <c r="F731" s="319"/>
      <c r="G731" s="319"/>
      <c r="H731" s="319"/>
      <c r="I731" s="319"/>
      <c r="J731" s="866" t="str">
        <f>IF(M631=EUConst_NotRelevant,"",IF(AND(M730&lt;&gt;"",M730=FALSE),HYPERLINK("#" &amp; Q731,EUconst_MsgGoOn),""))</f>
        <v/>
      </c>
      <c r="K731" s="867"/>
      <c r="L731" s="867"/>
      <c r="M731" s="867"/>
      <c r="N731" s="868"/>
      <c r="O731" s="19"/>
      <c r="P731" s="22" t="s">
        <v>175</v>
      </c>
      <c r="Q731" s="371" t="str">
        <f>Q632</f>
        <v>#JUMP_G6</v>
      </c>
      <c r="R731" s="245"/>
      <c r="S731" s="245"/>
      <c r="T731" s="245"/>
      <c r="U731" s="245"/>
      <c r="V731" s="245"/>
      <c r="W731" s="262"/>
    </row>
    <row r="732" spans="2:23" ht="5.0999999999999996" customHeight="1" x14ac:dyDescent="0.25">
      <c r="C732" s="318"/>
      <c r="D732" s="322"/>
      <c r="E732" s="322"/>
      <c r="F732" s="322"/>
      <c r="G732" s="322"/>
      <c r="H732" s="322"/>
      <c r="I732" s="322"/>
      <c r="J732" s="322"/>
      <c r="K732" s="322"/>
      <c r="L732" s="322"/>
      <c r="M732" s="322"/>
      <c r="N732" s="329"/>
      <c r="O732" s="19"/>
      <c r="P732" s="22"/>
      <c r="Q732" s="245"/>
      <c r="R732" s="245"/>
      <c r="S732" s="245"/>
      <c r="T732" s="245"/>
      <c r="U732" s="245"/>
      <c r="V732" s="245"/>
      <c r="W732" s="262"/>
    </row>
    <row r="733" spans="2:23" ht="12.75" customHeight="1" x14ac:dyDescent="0.25">
      <c r="C733" s="318"/>
      <c r="D733" s="322" t="s">
        <v>32</v>
      </c>
      <c r="E733" s="925" t="str">
        <f>Translations!$B$249</f>
        <v>Information om tillämpad metod</v>
      </c>
      <c r="F733" s="925"/>
      <c r="G733" s="925"/>
      <c r="H733" s="925"/>
      <c r="I733" s="925"/>
      <c r="J733" s="925"/>
      <c r="K733" s="925"/>
      <c r="L733" s="925"/>
      <c r="M733" s="925"/>
      <c r="N733" s="926"/>
      <c r="O733" s="19"/>
      <c r="P733" s="245"/>
      <c r="Q733" s="245"/>
      <c r="R733" s="245"/>
      <c r="S733" s="245"/>
      <c r="T733" s="245"/>
      <c r="U733" s="245"/>
      <c r="V733" s="245"/>
      <c r="W733" s="262"/>
    </row>
    <row r="734" spans="2:23" ht="25.5" customHeight="1" thickBot="1" x14ac:dyDescent="0.3">
      <c r="C734" s="318"/>
      <c r="D734" s="319"/>
      <c r="E734" s="319"/>
      <c r="F734" s="319"/>
      <c r="G734" s="319"/>
      <c r="H734" s="319"/>
      <c r="I734" s="927" t="str">
        <f>Translations!$B$254</f>
        <v>Datakälla</v>
      </c>
      <c r="J734" s="927"/>
      <c r="K734" s="927" t="str">
        <f>Translations!$B$255</f>
        <v>Andra datakällor 
(i förekommande fall)</v>
      </c>
      <c r="L734" s="927"/>
      <c r="M734" s="927" t="str">
        <f>Translations!$B$255</f>
        <v>Andra datakällor 
(i förekommande fall)</v>
      </c>
      <c r="N734" s="927"/>
      <c r="O734" s="19"/>
      <c r="P734" s="245"/>
      <c r="Q734" s="245"/>
      <c r="R734" s="245"/>
      <c r="S734" s="245"/>
      <c r="T734" s="245"/>
      <c r="U734" s="245"/>
      <c r="V734" s="245"/>
      <c r="W734" s="262" t="s">
        <v>168</v>
      </c>
    </row>
    <row r="735" spans="2:23" ht="12.75" customHeight="1" thickBot="1" x14ac:dyDescent="0.3">
      <c r="C735" s="318"/>
      <c r="D735" s="322"/>
      <c r="E735" s="324" t="s">
        <v>310</v>
      </c>
      <c r="F735" s="912" t="str">
        <f>Translations!$B$422</f>
        <v>Exporterad värme</v>
      </c>
      <c r="G735" s="912"/>
      <c r="H735" s="913"/>
      <c r="I735" s="903"/>
      <c r="J735" s="904"/>
      <c r="K735" s="898"/>
      <c r="L735" s="902"/>
      <c r="M735" s="898"/>
      <c r="N735" s="899"/>
      <c r="O735" s="19"/>
      <c r="P735" s="245"/>
      <c r="Q735" s="245"/>
      <c r="R735" s="245"/>
      <c r="S735" s="245"/>
      <c r="T735" s="245"/>
      <c r="U735" s="245"/>
      <c r="V735" s="370" t="b">
        <f>OR(AND(M730&lt;&gt;"",M730=FALSE))</f>
        <v>0</v>
      </c>
      <c r="W735" s="364" t="b">
        <f>OR(AND(M730&lt;&gt;"",M730=FALSE),AND(H735&lt;&gt;"",H735=FALSE))</f>
        <v>0</v>
      </c>
    </row>
    <row r="736" spans="2:23" ht="12.75" customHeight="1" x14ac:dyDescent="0.25">
      <c r="C736" s="318"/>
      <c r="D736" s="322"/>
      <c r="E736" s="324" t="s">
        <v>311</v>
      </c>
      <c r="F736" s="921" t="str">
        <f>Translations!$B$274</f>
        <v>Mätbara nettovärmeflöden</v>
      </c>
      <c r="G736" s="921"/>
      <c r="H736" s="922"/>
      <c r="I736" s="879"/>
      <c r="J736" s="911"/>
      <c r="K736" s="881"/>
      <c r="L736" s="883"/>
      <c r="M736" s="881"/>
      <c r="N736" s="883"/>
      <c r="O736" s="19"/>
      <c r="P736" s="245"/>
      <c r="Q736" s="245"/>
      <c r="R736" s="245"/>
      <c r="S736" s="245"/>
      <c r="T736" s="245"/>
      <c r="U736" s="245"/>
      <c r="V736" s="245"/>
      <c r="W736" s="365" t="b">
        <f>W735</f>
        <v>0</v>
      </c>
    </row>
    <row r="737" spans="1:23" ht="5.0999999999999996" customHeight="1" x14ac:dyDescent="0.25">
      <c r="C737" s="318"/>
      <c r="D737" s="322"/>
      <c r="E737" s="319"/>
      <c r="F737" s="319"/>
      <c r="G737" s="319"/>
      <c r="H737" s="319"/>
      <c r="I737" s="319"/>
      <c r="J737" s="319"/>
      <c r="K737" s="319"/>
      <c r="L737" s="319"/>
      <c r="M737" s="319"/>
      <c r="N737" s="320"/>
      <c r="O737" s="19"/>
      <c r="P737" s="245"/>
      <c r="Q737" s="245"/>
      <c r="R737" s="245"/>
      <c r="S737" s="245"/>
      <c r="T737" s="245"/>
      <c r="U737" s="245"/>
      <c r="V737" s="245"/>
      <c r="W737" s="360"/>
    </row>
    <row r="738" spans="1:23" ht="12.75" customHeight="1" x14ac:dyDescent="0.25">
      <c r="C738" s="318"/>
      <c r="D738" s="322"/>
      <c r="E738" s="324" t="s">
        <v>312</v>
      </c>
      <c r="F738" s="923" t="str">
        <f>Translations!$B$257</f>
        <v>Beskrivning av den metod som används</v>
      </c>
      <c r="G738" s="923"/>
      <c r="H738" s="923"/>
      <c r="I738" s="923"/>
      <c r="J738" s="923"/>
      <c r="K738" s="923"/>
      <c r="L738" s="923"/>
      <c r="M738" s="923"/>
      <c r="N738" s="924"/>
      <c r="O738" s="19"/>
      <c r="P738" s="245"/>
      <c r="Q738" s="245"/>
      <c r="R738" s="245"/>
      <c r="S738" s="245"/>
      <c r="T738" s="245"/>
      <c r="U738" s="245"/>
      <c r="V738" s="245"/>
      <c r="W738" s="360"/>
    </row>
    <row r="739" spans="1:23" ht="5.0999999999999996" customHeight="1" x14ac:dyDescent="0.25">
      <c r="C739" s="318"/>
      <c r="D739" s="319"/>
      <c r="E739" s="323"/>
      <c r="F739" s="213"/>
      <c r="G739" s="556"/>
      <c r="H739" s="556"/>
      <c r="I739" s="556"/>
      <c r="J739" s="556"/>
      <c r="K739" s="556"/>
      <c r="L739" s="556"/>
      <c r="M739" s="556"/>
      <c r="N739" s="557"/>
      <c r="O739" s="19"/>
      <c r="P739" s="245"/>
      <c r="Q739" s="245"/>
      <c r="R739" s="245"/>
      <c r="S739" s="245"/>
      <c r="T739" s="245"/>
      <c r="U739" s="245"/>
      <c r="V739" s="245"/>
      <c r="W739" s="360"/>
    </row>
    <row r="740" spans="1:23" ht="12.75" customHeight="1" x14ac:dyDescent="0.25">
      <c r="C740" s="318"/>
      <c r="D740" s="322"/>
      <c r="E740" s="324"/>
      <c r="F740" s="932" t="str">
        <f>IF(M631=EUConst_Relevant,HYPERLINK("#" &amp; Q740,EUConst_MsgDescription),"")</f>
        <v/>
      </c>
      <c r="G740" s="906"/>
      <c r="H740" s="906"/>
      <c r="I740" s="906"/>
      <c r="J740" s="906"/>
      <c r="K740" s="906"/>
      <c r="L740" s="906"/>
      <c r="M740" s="906"/>
      <c r="N740" s="907"/>
      <c r="O740" s="19"/>
      <c r="P740" s="22" t="s">
        <v>175</v>
      </c>
      <c r="Q740" s="371" t="str">
        <f>"#"&amp;ADDRESS(ROW($C$11),COLUMN($C$11))</f>
        <v>#$C$11</v>
      </c>
      <c r="R740" s="245"/>
      <c r="S740" s="245"/>
      <c r="T740" s="245"/>
      <c r="U740" s="245"/>
      <c r="V740" s="245"/>
      <c r="W740" s="360"/>
    </row>
    <row r="741" spans="1:23" ht="5.0999999999999996" customHeight="1" x14ac:dyDescent="0.25">
      <c r="C741" s="318"/>
      <c r="D741" s="322"/>
      <c r="E741" s="325"/>
      <c r="F741" s="933"/>
      <c r="G741" s="933"/>
      <c r="H741" s="933"/>
      <c r="I741" s="933"/>
      <c r="J741" s="933"/>
      <c r="K741" s="933"/>
      <c r="L741" s="933"/>
      <c r="M741" s="933"/>
      <c r="N741" s="934"/>
      <c r="O741" s="19"/>
      <c r="P741" s="245"/>
      <c r="Q741" s="245"/>
      <c r="R741" s="245"/>
      <c r="S741" s="245"/>
      <c r="T741" s="245"/>
      <c r="U741" s="245"/>
      <c r="V741" s="245"/>
      <c r="W741" s="360"/>
    </row>
    <row r="742" spans="1:23" s="249" customFormat="1" ht="50.1" customHeight="1" x14ac:dyDescent="0.25">
      <c r="A742" s="254"/>
      <c r="B742" s="12"/>
      <c r="C742" s="318"/>
      <c r="D742" s="325"/>
      <c r="E742" s="325"/>
      <c r="F742" s="891"/>
      <c r="G742" s="892"/>
      <c r="H742" s="892"/>
      <c r="I742" s="892"/>
      <c r="J742" s="892"/>
      <c r="K742" s="892"/>
      <c r="L742" s="892"/>
      <c r="M742" s="892"/>
      <c r="N742" s="893"/>
      <c r="O742" s="19"/>
      <c r="P742" s="254"/>
      <c r="Q742" s="254"/>
      <c r="R742" s="254"/>
      <c r="S742" s="245"/>
      <c r="T742" s="245"/>
      <c r="U742" s="254"/>
      <c r="V742" s="254"/>
      <c r="W742" s="366" t="b">
        <f>V735</f>
        <v>0</v>
      </c>
    </row>
    <row r="743" spans="1:23" ht="5.0999999999999996" customHeight="1" x14ac:dyDescent="0.25">
      <c r="C743" s="318"/>
      <c r="D743" s="322"/>
      <c r="E743" s="319"/>
      <c r="F743" s="319"/>
      <c r="G743" s="319"/>
      <c r="H743" s="319"/>
      <c r="I743" s="319"/>
      <c r="J743" s="319"/>
      <c r="K743" s="319"/>
      <c r="L743" s="319"/>
      <c r="M743" s="319"/>
      <c r="N743" s="320"/>
      <c r="O743" s="19"/>
      <c r="P743" s="245"/>
      <c r="Q743" s="245"/>
      <c r="R743" s="245"/>
      <c r="S743" s="245"/>
      <c r="T743" s="245"/>
      <c r="U743" s="245"/>
      <c r="V743" s="245"/>
      <c r="W743" s="360"/>
    </row>
    <row r="744" spans="1:23" ht="12.75" customHeight="1" x14ac:dyDescent="0.25">
      <c r="C744" s="318"/>
      <c r="D744" s="322"/>
      <c r="E744" s="324"/>
      <c r="F744" s="935" t="str">
        <f>Translations!$B$210</f>
        <v>Hänvisning till externa filer, i förekommande fall</v>
      </c>
      <c r="G744" s="935"/>
      <c r="H744" s="935"/>
      <c r="I744" s="935"/>
      <c r="J744" s="935"/>
      <c r="K744" s="845"/>
      <c r="L744" s="845"/>
      <c r="M744" s="845"/>
      <c r="N744" s="845"/>
      <c r="O744" s="19"/>
      <c r="P744" s="245"/>
      <c r="Q744" s="245"/>
      <c r="R744" s="245"/>
      <c r="S744" s="245"/>
      <c r="T744" s="245"/>
      <c r="U744" s="245"/>
      <c r="V744" s="245"/>
      <c r="W744" s="366" t="b">
        <f>W742</f>
        <v>0</v>
      </c>
    </row>
    <row r="745" spans="1:23" ht="5.0999999999999996" customHeight="1" thickBot="1" x14ac:dyDescent="0.3">
      <c r="C745" s="318"/>
      <c r="D745" s="322"/>
      <c r="E745" s="319"/>
      <c r="F745" s="319"/>
      <c r="G745" s="319"/>
      <c r="H745" s="319"/>
      <c r="I745" s="319"/>
      <c r="J745" s="319"/>
      <c r="K745" s="319"/>
      <c r="L745" s="319"/>
      <c r="M745" s="319"/>
      <c r="N745" s="320"/>
      <c r="O745" s="19"/>
      <c r="P745" s="245"/>
      <c r="Q745" s="245"/>
      <c r="R745" s="245"/>
      <c r="S745" s="245"/>
      <c r="T745" s="245"/>
      <c r="U745" s="245"/>
      <c r="V745" s="254"/>
      <c r="W745" s="360"/>
    </row>
    <row r="746" spans="1:23" ht="12.75" customHeight="1" thickBot="1" x14ac:dyDescent="0.3">
      <c r="C746" s="318"/>
      <c r="D746" s="322" t="s">
        <v>32</v>
      </c>
      <c r="E746" s="951" t="str">
        <f>Translations!$B$258</f>
        <v>Har den hierarkiska ordningen följts?</v>
      </c>
      <c r="F746" s="951"/>
      <c r="G746" s="951"/>
      <c r="H746" s="952"/>
      <c r="I746" s="260"/>
      <c r="J746" s="330" t="str">
        <f>Translations!$B$259</f>
        <v>Om inte, varför?</v>
      </c>
      <c r="K746" s="871"/>
      <c r="L746" s="872"/>
      <c r="M746" s="872"/>
      <c r="N746" s="886"/>
      <c r="O746" s="19"/>
      <c r="P746" s="245"/>
      <c r="Q746" s="245"/>
      <c r="R746" s="245"/>
      <c r="S746" s="245"/>
      <c r="T746" s="245"/>
      <c r="U746" s="245"/>
      <c r="V746" s="368" t="b">
        <f>W744</f>
        <v>0</v>
      </c>
      <c r="W746" s="361" t="b">
        <f>OR(W742,AND(I746&lt;&gt;"",I746=TRUE))</f>
        <v>0</v>
      </c>
    </row>
    <row r="747" spans="1:23" ht="5.0999999999999996" customHeight="1" x14ac:dyDescent="0.25">
      <c r="C747" s="318"/>
      <c r="D747" s="319"/>
      <c r="E747" s="552"/>
      <c r="F747" s="552"/>
      <c r="G747" s="552"/>
      <c r="H747" s="552"/>
      <c r="I747" s="552"/>
      <c r="J747" s="552"/>
      <c r="K747" s="552"/>
      <c r="L747" s="552"/>
      <c r="M747" s="552"/>
      <c r="N747" s="553"/>
      <c r="O747" s="19"/>
      <c r="P747" s="245"/>
      <c r="Q747" s="245"/>
      <c r="R747" s="245"/>
      <c r="S747" s="245"/>
      <c r="T747" s="245"/>
      <c r="U747" s="245"/>
      <c r="V747" s="254"/>
      <c r="W747" s="360"/>
    </row>
    <row r="748" spans="1:23" ht="12.75" customHeight="1" x14ac:dyDescent="0.25">
      <c r="C748" s="318"/>
      <c r="D748" s="331"/>
      <c r="E748" s="331"/>
      <c r="F748" s="923" t="str">
        <f>Translations!$B$264</f>
        <v>Ytterligare uppgifter om eventuella avvikelser från hierarkin</v>
      </c>
      <c r="G748" s="923"/>
      <c r="H748" s="923"/>
      <c r="I748" s="923"/>
      <c r="J748" s="923"/>
      <c r="K748" s="923"/>
      <c r="L748" s="923"/>
      <c r="M748" s="923"/>
      <c r="N748" s="924"/>
      <c r="O748" s="19"/>
      <c r="P748" s="245"/>
      <c r="Q748" s="245"/>
      <c r="R748" s="245"/>
      <c r="S748" s="245"/>
      <c r="T748" s="245"/>
      <c r="U748" s="245"/>
      <c r="V748" s="254"/>
      <c r="W748" s="360"/>
    </row>
    <row r="749" spans="1:23" ht="25.5" customHeight="1" x14ac:dyDescent="0.25">
      <c r="C749" s="318"/>
      <c r="D749" s="331"/>
      <c r="E749" s="331"/>
      <c r="F749" s="891"/>
      <c r="G749" s="892"/>
      <c r="H749" s="892"/>
      <c r="I749" s="892"/>
      <c r="J749" s="892"/>
      <c r="K749" s="892"/>
      <c r="L749" s="892"/>
      <c r="M749" s="892"/>
      <c r="N749" s="893"/>
      <c r="O749" s="19"/>
      <c r="P749" s="245"/>
      <c r="Q749" s="245"/>
      <c r="R749" s="245"/>
      <c r="S749" s="245"/>
      <c r="T749" s="245"/>
      <c r="U749" s="245"/>
      <c r="V749" s="254"/>
      <c r="W749" s="366" t="b">
        <f>W746</f>
        <v>0</v>
      </c>
    </row>
    <row r="750" spans="1:23" ht="5.0999999999999996" customHeight="1" x14ac:dyDescent="0.25">
      <c r="C750" s="318"/>
      <c r="D750" s="319"/>
      <c r="E750" s="552"/>
      <c r="F750" s="552"/>
      <c r="G750" s="552"/>
      <c r="H750" s="552"/>
      <c r="I750" s="552"/>
      <c r="J750" s="552"/>
      <c r="K750" s="552"/>
      <c r="L750" s="552"/>
      <c r="M750" s="552"/>
      <c r="N750" s="553"/>
      <c r="O750" s="19"/>
      <c r="P750" s="245"/>
      <c r="Q750" s="245"/>
      <c r="R750" s="245"/>
      <c r="S750" s="245"/>
      <c r="T750" s="245"/>
      <c r="U750" s="245"/>
      <c r="V750" s="254"/>
      <c r="W750" s="360"/>
    </row>
    <row r="751" spans="1:23" ht="12.75" customHeight="1" x14ac:dyDescent="0.25">
      <c r="C751" s="318"/>
      <c r="D751" s="322" t="s">
        <v>33</v>
      </c>
      <c r="E751" s="925" t="str">
        <f>Translations!$B$363</f>
        <v>Beskrivning av den metod som används för att fastställa relevanta tillskrivningsbara utsläppsfaktorer enligt avsnitt 10.1.2 och 10.1.3 i bilaga VII till FAR.</v>
      </c>
      <c r="F751" s="925"/>
      <c r="G751" s="925"/>
      <c r="H751" s="925"/>
      <c r="I751" s="925"/>
      <c r="J751" s="925"/>
      <c r="K751" s="925"/>
      <c r="L751" s="925"/>
      <c r="M751" s="925"/>
      <c r="N751" s="926"/>
      <c r="O751" s="19"/>
      <c r="P751" s="245"/>
      <c r="Q751" s="245"/>
      <c r="R751" s="245"/>
      <c r="S751" s="245"/>
      <c r="T751" s="245"/>
      <c r="U751" s="245"/>
      <c r="V751" s="254"/>
      <c r="W751" s="360"/>
    </row>
    <row r="752" spans="1:23" ht="5.0999999999999996" customHeight="1" x14ac:dyDescent="0.25">
      <c r="C752" s="318"/>
      <c r="D752" s="319"/>
      <c r="E752" s="323"/>
      <c r="F752" s="213"/>
      <c r="G752" s="556"/>
      <c r="H752" s="556"/>
      <c r="I752" s="556"/>
      <c r="J752" s="556"/>
      <c r="K752" s="556"/>
      <c r="L752" s="556"/>
      <c r="M752" s="556"/>
      <c r="N752" s="557"/>
      <c r="O752" s="19"/>
      <c r="P752" s="245"/>
      <c r="Q752" s="245"/>
      <c r="R752" s="245"/>
      <c r="S752" s="245"/>
      <c r="T752" s="245"/>
      <c r="U752" s="245"/>
      <c r="V752" s="245"/>
      <c r="W752" s="360"/>
    </row>
    <row r="753" spans="1:25" ht="12.75" customHeight="1" x14ac:dyDescent="0.25">
      <c r="C753" s="318"/>
      <c r="D753" s="322"/>
      <c r="E753" s="324"/>
      <c r="F753" s="932" t="str">
        <f>IF(M631=EUConst_Relevant,HYPERLINK("#" &amp; Q753,EUConst_MsgDescription),"")</f>
        <v/>
      </c>
      <c r="G753" s="906"/>
      <c r="H753" s="906"/>
      <c r="I753" s="906"/>
      <c r="J753" s="906"/>
      <c r="K753" s="906"/>
      <c r="L753" s="906"/>
      <c r="M753" s="906"/>
      <c r="N753" s="907"/>
      <c r="O753" s="19"/>
      <c r="P753" s="22" t="s">
        <v>175</v>
      </c>
      <c r="Q753" s="371" t="str">
        <f>"#"&amp;ADDRESS(ROW($C$11),COLUMN($C$11))</f>
        <v>#$C$11</v>
      </c>
      <c r="R753" s="245"/>
      <c r="S753" s="245"/>
      <c r="T753" s="245"/>
      <c r="U753" s="245"/>
      <c r="V753" s="245"/>
      <c r="W753" s="360"/>
    </row>
    <row r="754" spans="1:25" ht="5.0999999999999996" customHeight="1" x14ac:dyDescent="0.25">
      <c r="C754" s="318"/>
      <c r="D754" s="322"/>
      <c r="E754" s="325"/>
      <c r="F754" s="933"/>
      <c r="G754" s="933"/>
      <c r="H754" s="933"/>
      <c r="I754" s="933"/>
      <c r="J754" s="933"/>
      <c r="K754" s="933"/>
      <c r="L754" s="933"/>
      <c r="M754" s="933"/>
      <c r="N754" s="934"/>
      <c r="O754" s="19"/>
      <c r="P754" s="245"/>
      <c r="Q754" s="245"/>
      <c r="R754" s="245"/>
      <c r="S754" s="245"/>
      <c r="T754" s="245"/>
      <c r="U754" s="245"/>
      <c r="V754" s="245"/>
      <c r="W754" s="360"/>
    </row>
    <row r="755" spans="1:25" s="249" customFormat="1" ht="50.1" customHeight="1" x14ac:dyDescent="0.25">
      <c r="A755" s="254"/>
      <c r="B755" s="12"/>
      <c r="C755" s="318"/>
      <c r="D755" s="331"/>
      <c r="E755" s="332"/>
      <c r="F755" s="891"/>
      <c r="G755" s="892"/>
      <c r="H755" s="892"/>
      <c r="I755" s="892"/>
      <c r="J755" s="892"/>
      <c r="K755" s="892"/>
      <c r="L755" s="892"/>
      <c r="M755" s="892"/>
      <c r="N755" s="893"/>
      <c r="O755" s="19"/>
      <c r="P755" s="269"/>
      <c r="Q755" s="245"/>
      <c r="R755" s="254"/>
      <c r="S755" s="245"/>
      <c r="T755" s="245"/>
      <c r="U755" s="254"/>
      <c r="V755" s="254"/>
      <c r="W755" s="366" t="b">
        <f>W744</f>
        <v>0</v>
      </c>
    </row>
    <row r="756" spans="1:25" ht="5.0999999999999996" customHeight="1" x14ac:dyDescent="0.25">
      <c r="C756" s="318"/>
      <c r="D756" s="322"/>
      <c r="E756" s="319"/>
      <c r="F756" s="319"/>
      <c r="G756" s="319"/>
      <c r="H756" s="319"/>
      <c r="I756" s="319"/>
      <c r="J756" s="319"/>
      <c r="K756" s="319"/>
      <c r="L756" s="319"/>
      <c r="M756" s="319"/>
      <c r="N756" s="320"/>
      <c r="O756" s="19"/>
      <c r="P756" s="245"/>
      <c r="Q756" s="245"/>
      <c r="R756" s="245"/>
      <c r="S756" s="245"/>
      <c r="T756" s="245"/>
      <c r="U756" s="245"/>
      <c r="V756" s="245"/>
      <c r="W756" s="360"/>
    </row>
    <row r="757" spans="1:25" ht="12.75" customHeight="1" thickBot="1" x14ac:dyDescent="0.3">
      <c r="C757" s="318"/>
      <c r="D757" s="322"/>
      <c r="E757" s="324"/>
      <c r="F757" s="935" t="str">
        <f>Translations!$B$210</f>
        <v>Hänvisning till externa filer, i förekommande fall</v>
      </c>
      <c r="G757" s="935"/>
      <c r="H757" s="935"/>
      <c r="I757" s="935"/>
      <c r="J757" s="935"/>
      <c r="K757" s="845"/>
      <c r="L757" s="845"/>
      <c r="M757" s="845"/>
      <c r="N757" s="845"/>
      <c r="O757" s="19"/>
      <c r="P757" s="245"/>
      <c r="Q757" s="245"/>
      <c r="R757" s="245"/>
      <c r="S757" s="245"/>
      <c r="T757" s="245"/>
      <c r="U757" s="245"/>
      <c r="V757" s="245"/>
      <c r="W757" s="367" t="b">
        <f>W755</f>
        <v>0</v>
      </c>
    </row>
    <row r="758" spans="1:25" s="20" customFormat="1" ht="13.2" x14ac:dyDescent="0.25">
      <c r="A758" s="18"/>
      <c r="B758" s="36"/>
      <c r="C758" s="337"/>
      <c r="D758" s="338"/>
      <c r="E758" s="338"/>
      <c r="F758" s="338"/>
      <c r="G758" s="338"/>
      <c r="H758" s="338"/>
      <c r="I758" s="338"/>
      <c r="J758" s="338"/>
      <c r="K758" s="338"/>
      <c r="L758" s="338"/>
      <c r="M758" s="338"/>
      <c r="N758" s="339"/>
      <c r="O758" s="19"/>
      <c r="P758" s="245"/>
      <c r="Q758" s="245"/>
      <c r="R758" s="245"/>
      <c r="S758" s="23"/>
      <c r="T758" s="22"/>
      <c r="U758" s="22"/>
      <c r="V758" s="22"/>
      <c r="W758" s="238"/>
    </row>
    <row r="759" spans="1:25" s="20" customFormat="1" ht="14.4" thickBot="1" x14ac:dyDescent="0.3">
      <c r="A759" s="18"/>
      <c r="B759" s="36"/>
      <c r="C759" s="36"/>
      <c r="D759" s="36"/>
      <c r="E759" s="36"/>
      <c r="F759" s="36"/>
      <c r="G759" s="36"/>
      <c r="H759" s="36"/>
      <c r="I759" s="36"/>
      <c r="J759" s="36"/>
      <c r="K759" s="36"/>
      <c r="L759" s="36"/>
      <c r="M759" s="36"/>
      <c r="N759" s="36"/>
      <c r="O759" s="19"/>
      <c r="P759" s="245"/>
      <c r="Q759" s="245"/>
      <c r="R759" s="23"/>
      <c r="S759" s="23"/>
      <c r="T759" s="22"/>
      <c r="U759" s="22"/>
      <c r="V759" s="22"/>
      <c r="W759" s="238"/>
      <c r="X759" s="244"/>
      <c r="Y759" s="244"/>
    </row>
    <row r="760" spans="1:25" s="20" customFormat="1" ht="12.75" customHeight="1" thickBot="1" x14ac:dyDescent="0.35">
      <c r="A760" s="18"/>
      <c r="B760" s="36"/>
      <c r="C760" s="281"/>
      <c r="D760" s="281"/>
      <c r="E760" s="281"/>
      <c r="F760" s="281"/>
      <c r="G760" s="281"/>
      <c r="H760" s="281"/>
      <c r="I760" s="281"/>
      <c r="J760" s="281"/>
      <c r="K760" s="281"/>
      <c r="L760" s="281"/>
      <c r="M760" s="281"/>
      <c r="N760" s="281"/>
      <c r="O760" s="19"/>
      <c r="P760" s="22"/>
      <c r="Q760" s="22"/>
      <c r="R760" s="23"/>
      <c r="S760" s="23"/>
      <c r="T760" s="22"/>
      <c r="U760" s="22"/>
      <c r="V760" s="22"/>
      <c r="W760" s="238"/>
      <c r="X760" s="244"/>
      <c r="Y760" s="244"/>
    </row>
    <row r="761" spans="1:25" s="20" customFormat="1" ht="15" customHeight="1" thickBot="1" x14ac:dyDescent="0.3">
      <c r="A761" s="18"/>
      <c r="B761" s="163"/>
      <c r="C761" s="374">
        <f>C631+1</f>
        <v>6</v>
      </c>
      <c r="D761" s="1020" t="str">
        <f>Translations!$B$386</f>
        <v>”Fall-back”-delanläggning:</v>
      </c>
      <c r="E761" s="1021"/>
      <c r="F761" s="1021"/>
      <c r="G761" s="1021"/>
      <c r="H761" s="1022"/>
      <c r="I761" s="1023" t="str">
        <f>INDEX(EUconst_FallBackListNames,$C761)</f>
        <v>Delanläggning med bränsleriktmärke (ej KL | icke-CBAM)</v>
      </c>
      <c r="J761" s="1024"/>
      <c r="K761" s="1024"/>
      <c r="L761" s="1025"/>
      <c r="M761" s="1026" t="str">
        <f>IF(ISBLANK(INDEX(CNTR_FallBackSubInstRelevant,C761)),"",IF(INDEX(CNTR_FallBackSubInstRelevant,C761),EUConst_Relevant,EUConst_NotRelevant))</f>
        <v/>
      </c>
      <c r="N761" s="1027"/>
      <c r="O761" s="19"/>
      <c r="P761" s="373">
        <f>C761</f>
        <v>6</v>
      </c>
      <c r="Q761" s="245"/>
      <c r="R761" s="245"/>
      <c r="S761" s="245"/>
      <c r="T761" s="245"/>
      <c r="U761" s="23"/>
      <c r="V761" s="311" t="s">
        <v>326</v>
      </c>
      <c r="W761" s="356" t="b">
        <f>AND(CNTR_ExistSubInstEntries,M761=EUConst_NotRelevant)</f>
        <v>0</v>
      </c>
    </row>
    <row r="762" spans="1:25" s="20" customFormat="1" ht="12.75" customHeight="1" thickBot="1" x14ac:dyDescent="0.3">
      <c r="A762" s="18"/>
      <c r="B762" s="36"/>
      <c r="C762" s="278"/>
      <c r="D762" s="279"/>
      <c r="E762" s="279"/>
      <c r="F762" s="279"/>
      <c r="G762" s="279"/>
      <c r="H762" s="280"/>
      <c r="I762" s="1028" t="str">
        <f>IF(M761=EUConst_NotRelevant,HYPERLINK(Q762,EUconst_MsgGoToNextSubInst),IF(M761=EUConst_Relevant,HYPERLINK("",EUconst_MsgEnterThisSection),""))</f>
        <v/>
      </c>
      <c r="J762" s="1029"/>
      <c r="K762" s="1029"/>
      <c r="L762" s="1029"/>
      <c r="M762" s="1030"/>
      <c r="N762" s="1031"/>
      <c r="O762" s="19"/>
      <c r="P762" s="22" t="s">
        <v>175</v>
      </c>
      <c r="Q762" s="371" t="str">
        <f>"#JUMP_G"&amp;P761+1</f>
        <v>#JUMP_G7</v>
      </c>
      <c r="R762" s="22"/>
      <c r="S762" s="22"/>
      <c r="T762" s="22"/>
      <c r="U762" s="23"/>
      <c r="V762" s="23"/>
      <c r="W762" s="238"/>
      <c r="X762" s="244"/>
      <c r="Y762" s="244"/>
    </row>
    <row r="763" spans="1:25" ht="5.0999999999999996" customHeight="1" x14ac:dyDescent="0.25">
      <c r="C763" s="282"/>
      <c r="D763" s="283"/>
      <c r="E763" s="283"/>
      <c r="F763" s="283"/>
      <c r="G763" s="283"/>
      <c r="H763" s="283"/>
      <c r="I763" s="283"/>
      <c r="J763" s="283"/>
      <c r="K763" s="283"/>
      <c r="L763" s="283"/>
      <c r="M763" s="283"/>
      <c r="N763" s="284"/>
      <c r="O763" s="19"/>
      <c r="U763" s="23"/>
      <c r="V763" s="23"/>
      <c r="W763" s="238"/>
    </row>
    <row r="764" spans="1:25" ht="15" customHeight="1" x14ac:dyDescent="0.25">
      <c r="C764" s="224"/>
      <c r="E764" s="908" t="str">
        <f>CONCATENATE(EUconst_MsgSeeFirst," (G.I.1)")</f>
        <v>Utförliga anvisningar för datainmatning i detta verktyg finns i den första kopian av verktyget.  (G.I.1)</v>
      </c>
      <c r="F764" s="908"/>
      <c r="G764" s="908"/>
      <c r="H764" s="908"/>
      <c r="I764" s="908"/>
      <c r="J764" s="908"/>
      <c r="K764" s="908"/>
      <c r="L764" s="908"/>
      <c r="M764" s="908"/>
      <c r="N764" s="225"/>
      <c r="O764" s="19"/>
      <c r="U764" s="23"/>
      <c r="V764" s="23"/>
      <c r="W764" s="238"/>
    </row>
    <row r="765" spans="1:25" ht="5.0999999999999996" customHeight="1" x14ac:dyDescent="0.25">
      <c r="C765" s="224"/>
      <c r="N765" s="225"/>
      <c r="O765" s="19"/>
      <c r="U765" s="23"/>
      <c r="V765" s="23"/>
      <c r="W765" s="238"/>
    </row>
    <row r="766" spans="1:25" ht="12.75" customHeight="1" x14ac:dyDescent="0.25">
      <c r="B766" s="244"/>
      <c r="C766" s="224"/>
      <c r="D766" s="16" t="s">
        <v>25</v>
      </c>
      <c r="E766" s="744" t="str">
        <f>Translations!$B$297</f>
        <v>Delanläggningens systemgränser</v>
      </c>
      <c r="F766" s="744"/>
      <c r="G766" s="744"/>
      <c r="H766" s="744"/>
      <c r="I766" s="744"/>
      <c r="J766" s="744"/>
      <c r="K766" s="744"/>
      <c r="L766" s="744"/>
      <c r="M766" s="744"/>
      <c r="N766" s="961"/>
      <c r="O766" s="19"/>
      <c r="P766" s="245"/>
      <c r="Q766" s="245"/>
      <c r="R766" s="245"/>
      <c r="S766" s="245"/>
      <c r="T766" s="245"/>
      <c r="U766" s="23"/>
      <c r="V766" s="23"/>
      <c r="W766" s="238"/>
    </row>
    <row r="767" spans="1:25" ht="5.0999999999999996" customHeight="1" x14ac:dyDescent="0.25">
      <c r="B767" s="244"/>
      <c r="C767" s="224"/>
      <c r="N767" s="225"/>
      <c r="O767" s="19"/>
      <c r="P767" s="245"/>
      <c r="Q767" s="245"/>
      <c r="R767" s="245"/>
      <c r="S767" s="245"/>
      <c r="T767" s="245"/>
      <c r="U767" s="23"/>
      <c r="V767" s="23"/>
      <c r="W767" s="238"/>
    </row>
    <row r="768" spans="1:25" ht="12.75" customHeight="1" x14ac:dyDescent="0.25">
      <c r="B768" s="244"/>
      <c r="C768" s="224"/>
      <c r="D768" s="25" t="s">
        <v>31</v>
      </c>
      <c r="E768" s="862" t="str">
        <f>Translations!$B$249</f>
        <v>Information om tillämpad metod</v>
      </c>
      <c r="F768" s="862"/>
      <c r="G768" s="862"/>
      <c r="H768" s="862"/>
      <c r="I768" s="862"/>
      <c r="J768" s="862"/>
      <c r="K768" s="862"/>
      <c r="L768" s="862"/>
      <c r="M768" s="862"/>
      <c r="N768" s="968"/>
      <c r="O768" s="19"/>
      <c r="P768" s="245"/>
      <c r="Q768" s="245"/>
      <c r="R768" s="245"/>
      <c r="S768" s="245"/>
      <c r="T768" s="245"/>
      <c r="U768" s="23"/>
      <c r="V768" s="23"/>
      <c r="W768" s="238"/>
    </row>
    <row r="769" spans="2:23" ht="5.0999999999999996" customHeight="1" x14ac:dyDescent="0.25">
      <c r="B769" s="244"/>
      <c r="C769" s="224"/>
      <c r="D769" s="25"/>
      <c r="E769" s="1033"/>
      <c r="F769" s="1033"/>
      <c r="G769" s="1033"/>
      <c r="H769" s="1033"/>
      <c r="I769" s="1033"/>
      <c r="J769" s="1033"/>
      <c r="K769" s="1033"/>
      <c r="L769" s="1033"/>
      <c r="M769" s="1033"/>
      <c r="N769" s="1034"/>
      <c r="O769" s="19"/>
      <c r="P769" s="245"/>
      <c r="Q769" s="245"/>
      <c r="R769" s="245"/>
      <c r="S769" s="245"/>
      <c r="T769" s="245"/>
      <c r="U769" s="245"/>
      <c r="V769" s="245"/>
      <c r="W769" s="262"/>
    </row>
    <row r="770" spans="2:23" ht="50.1" customHeight="1" x14ac:dyDescent="0.25">
      <c r="B770" s="244"/>
      <c r="C770" s="224"/>
      <c r="D770" s="25"/>
      <c r="E770" s="972"/>
      <c r="F770" s="973"/>
      <c r="G770" s="973"/>
      <c r="H770" s="973"/>
      <c r="I770" s="973"/>
      <c r="J770" s="973"/>
      <c r="K770" s="973"/>
      <c r="L770" s="973"/>
      <c r="M770" s="973"/>
      <c r="N770" s="974"/>
      <c r="O770" s="19"/>
      <c r="P770" s="245"/>
      <c r="Q770" s="245"/>
      <c r="R770" s="245"/>
      <c r="S770" s="245"/>
      <c r="T770" s="245"/>
      <c r="U770" s="245"/>
      <c r="V770" s="245"/>
      <c r="W770" s="262"/>
    </row>
    <row r="771" spans="2:23" ht="5.0999999999999996" customHeight="1" x14ac:dyDescent="0.25">
      <c r="B771" s="244"/>
      <c r="C771" s="224"/>
      <c r="D771" s="25"/>
      <c r="N771" s="225"/>
      <c r="O771" s="19"/>
      <c r="P771" s="245"/>
      <c r="Q771" s="245"/>
      <c r="R771" s="245"/>
      <c r="S771" s="245"/>
      <c r="T771" s="245"/>
      <c r="U771" s="245"/>
      <c r="V771" s="245"/>
      <c r="W771" s="262"/>
    </row>
    <row r="772" spans="2:23" ht="12.75" customHeight="1" x14ac:dyDescent="0.25">
      <c r="B772" s="244"/>
      <c r="C772" s="224"/>
      <c r="D772" s="25" t="s">
        <v>32</v>
      </c>
      <c r="E772" s="975" t="str">
        <f>Translations!$B$210</f>
        <v>Hänvisning till externa filer, i förekommande fall</v>
      </c>
      <c r="F772" s="975"/>
      <c r="G772" s="975"/>
      <c r="H772" s="975"/>
      <c r="I772" s="975"/>
      <c r="J772" s="976"/>
      <c r="K772" s="845"/>
      <c r="L772" s="845"/>
      <c r="M772" s="845"/>
      <c r="N772" s="845"/>
      <c r="O772" s="19"/>
      <c r="P772" s="245"/>
      <c r="Q772" s="245"/>
      <c r="R772" s="245"/>
      <c r="S772" s="245"/>
      <c r="T772" s="245"/>
      <c r="U772" s="245"/>
      <c r="V772" s="245"/>
      <c r="W772" s="262"/>
    </row>
    <row r="773" spans="2:23" ht="5.0999999999999996" customHeight="1" x14ac:dyDescent="0.25">
      <c r="B773" s="244"/>
      <c r="C773" s="224"/>
      <c r="D773" s="25"/>
      <c r="N773" s="225"/>
      <c r="O773" s="19"/>
      <c r="P773" s="245"/>
      <c r="Q773" s="245"/>
      <c r="R773" s="245"/>
      <c r="S773" s="245"/>
      <c r="T773" s="245"/>
      <c r="U773" s="245"/>
      <c r="V773" s="245"/>
      <c r="W773" s="262"/>
    </row>
    <row r="774" spans="2:23" ht="12.75" customHeight="1" x14ac:dyDescent="0.25">
      <c r="B774" s="244"/>
      <c r="C774" s="224"/>
      <c r="D774" s="25" t="s">
        <v>33</v>
      </c>
      <c r="E774" s="975" t="str">
        <f>Translations!$B$305</f>
        <v>Hänvisning till ett separat utförligt flödesschema, i förekommande fall</v>
      </c>
      <c r="F774" s="975"/>
      <c r="G774" s="975"/>
      <c r="H774" s="975"/>
      <c r="I774" s="975"/>
      <c r="J774" s="976"/>
      <c r="K774" s="845"/>
      <c r="L774" s="845"/>
      <c r="M774" s="845"/>
      <c r="N774" s="845"/>
      <c r="O774" s="19"/>
      <c r="P774" s="245"/>
      <c r="Q774" s="245"/>
      <c r="R774" s="245"/>
      <c r="S774" s="245"/>
      <c r="T774" s="245"/>
      <c r="U774" s="245"/>
      <c r="V774" s="245"/>
      <c r="W774" s="262"/>
    </row>
    <row r="775" spans="2:23" ht="5.0999999999999996" customHeight="1" x14ac:dyDescent="0.25">
      <c r="B775" s="244"/>
      <c r="C775" s="224"/>
      <c r="D775" s="25"/>
      <c r="N775" s="225"/>
      <c r="O775" s="19"/>
      <c r="P775" s="245"/>
      <c r="Q775" s="245"/>
      <c r="R775" s="245"/>
      <c r="S775" s="245"/>
      <c r="T775" s="245"/>
      <c r="U775" s="245"/>
      <c r="V775" s="245"/>
      <c r="W775" s="262"/>
    </row>
    <row r="776" spans="2:23" ht="5.0999999999999996" customHeight="1" x14ac:dyDescent="0.25">
      <c r="B776" s="244"/>
      <c r="C776" s="232"/>
      <c r="D776" s="235"/>
      <c r="E776" s="233"/>
      <c r="F776" s="233"/>
      <c r="G776" s="233"/>
      <c r="H776" s="233"/>
      <c r="I776" s="233"/>
      <c r="J776" s="233"/>
      <c r="K776" s="233"/>
      <c r="L776" s="233"/>
      <c r="M776" s="233"/>
      <c r="N776" s="234"/>
      <c r="O776" s="19"/>
      <c r="P776" s="245"/>
      <c r="Q776" s="245"/>
      <c r="R776" s="245"/>
      <c r="S776" s="245"/>
      <c r="T776" s="245"/>
      <c r="U776" s="245"/>
      <c r="V776" s="245"/>
      <c r="W776" s="262"/>
    </row>
    <row r="777" spans="2:23" ht="12.75" customHeight="1" x14ac:dyDescent="0.25">
      <c r="B777" s="244"/>
      <c r="C777" s="224"/>
      <c r="D777" s="16" t="s">
        <v>26</v>
      </c>
      <c r="E777" s="744" t="str">
        <f>Translations!$B$388</f>
        <v>Metod för att fastställa den årliga verksamhetsnivån</v>
      </c>
      <c r="F777" s="744"/>
      <c r="G777" s="744"/>
      <c r="H777" s="744"/>
      <c r="I777" s="744"/>
      <c r="J777" s="744"/>
      <c r="K777" s="744"/>
      <c r="L777" s="744"/>
      <c r="M777" s="744"/>
      <c r="N777" s="961"/>
      <c r="O777" s="19"/>
      <c r="P777" s="245"/>
      <c r="Q777" s="245"/>
      <c r="R777" s="245"/>
      <c r="S777" s="254"/>
      <c r="T777" s="254"/>
      <c r="U777" s="245"/>
      <c r="V777" s="245"/>
      <c r="W777" s="262"/>
    </row>
    <row r="778" spans="2:23" ht="25.5" customHeight="1" x14ac:dyDescent="0.25">
      <c r="B778" s="244"/>
      <c r="C778" s="224"/>
      <c r="E778" s="783" t="str">
        <f>Translations!$B$389</f>
        <v>För det särskilda syftet med datainsamling i enlighet med NIMs, bör detta avsnitt innefatta alla uppgifter som ges i avsnitt G.a i mallen för insamling av referensdata.</v>
      </c>
      <c r="F778" s="864"/>
      <c r="G778" s="864"/>
      <c r="H778" s="864"/>
      <c r="I778" s="864"/>
      <c r="J778" s="864"/>
      <c r="K778" s="864"/>
      <c r="L778" s="864"/>
      <c r="M778" s="864"/>
      <c r="N778" s="998"/>
      <c r="O778" s="19"/>
      <c r="P778" s="245"/>
      <c r="Q778" s="245"/>
      <c r="R778" s="245"/>
      <c r="S778" s="245"/>
      <c r="T778" s="245"/>
      <c r="U778" s="245"/>
      <c r="V778" s="245"/>
      <c r="W778" s="262"/>
    </row>
    <row r="779" spans="2:23" ht="5.0999999999999996" customHeight="1" x14ac:dyDescent="0.25">
      <c r="B779" s="244"/>
      <c r="C779" s="224"/>
      <c r="D779" s="25"/>
      <c r="E779" s="25"/>
      <c r="F779" s="25"/>
      <c r="G779" s="25"/>
      <c r="H779" s="25"/>
      <c r="I779" s="25"/>
      <c r="J779" s="25"/>
      <c r="K779" s="25"/>
      <c r="L779" s="25"/>
      <c r="M779" s="25"/>
      <c r="N779" s="530"/>
      <c r="O779" s="19"/>
      <c r="P779" s="22"/>
      <c r="Q779" s="245"/>
      <c r="R779" s="245"/>
      <c r="S779" s="245"/>
      <c r="T779" s="245"/>
      <c r="U779" s="245"/>
      <c r="V779" s="245"/>
      <c r="W779" s="262"/>
    </row>
    <row r="780" spans="2:23" ht="12.75" customHeight="1" x14ac:dyDescent="0.25">
      <c r="B780" s="244"/>
      <c r="C780" s="224"/>
      <c r="D780" s="25" t="s">
        <v>32</v>
      </c>
      <c r="E780" s="862" t="str">
        <f>Translations!$B$249</f>
        <v>Information om tillämpad metod</v>
      </c>
      <c r="F780" s="862"/>
      <c r="G780" s="862"/>
      <c r="H780" s="862"/>
      <c r="I780" s="862"/>
      <c r="J780" s="862"/>
      <c r="K780" s="862"/>
      <c r="L780" s="862"/>
      <c r="M780" s="862"/>
      <c r="N780" s="968"/>
      <c r="O780" s="19"/>
      <c r="P780" s="245"/>
      <c r="Q780" s="245"/>
      <c r="R780" s="245"/>
      <c r="S780" s="245"/>
      <c r="T780" s="245"/>
      <c r="U780" s="245"/>
      <c r="V780" s="245"/>
      <c r="W780" s="262"/>
    </row>
    <row r="781" spans="2:23" ht="25.5" customHeight="1" x14ac:dyDescent="0.25">
      <c r="B781" s="244"/>
      <c r="C781" s="224"/>
      <c r="I781" s="863" t="str">
        <f>Translations!$B$254</f>
        <v>Datakälla</v>
      </c>
      <c r="J781" s="863"/>
      <c r="K781" s="863" t="str">
        <f>Translations!$B$255</f>
        <v>Andra datakällor 
(i förekommande fall)</v>
      </c>
      <c r="L781" s="863"/>
      <c r="M781" s="863" t="str">
        <f>Translations!$B$255</f>
        <v>Andra datakällor 
(i förekommande fall)</v>
      </c>
      <c r="N781" s="863"/>
      <c r="O781" s="19"/>
      <c r="P781" s="245"/>
      <c r="Q781" s="245"/>
      <c r="R781" s="245"/>
      <c r="S781" s="245"/>
      <c r="T781" s="245"/>
      <c r="U781" s="245"/>
      <c r="V781" s="245"/>
      <c r="W781" s="262"/>
    </row>
    <row r="782" spans="2:23" ht="12.75" customHeight="1" x14ac:dyDescent="0.25">
      <c r="B782" s="244"/>
      <c r="C782" s="224"/>
      <c r="D782" s="25"/>
      <c r="E782" s="118" t="s">
        <v>310</v>
      </c>
      <c r="F782" s="869" t="str">
        <f>Translations!$B$833</f>
        <v>Insatsbränsle och insatsmaterial</v>
      </c>
      <c r="G782" s="869"/>
      <c r="H782" s="870"/>
      <c r="I782" s="871"/>
      <c r="J782" s="872"/>
      <c r="K782" s="873"/>
      <c r="L782" s="874"/>
      <c r="M782" s="873"/>
      <c r="N782" s="890"/>
      <c r="O782" s="19"/>
      <c r="P782" s="245"/>
      <c r="Q782" s="245"/>
      <c r="R782" s="245"/>
      <c r="S782" s="245"/>
      <c r="T782" s="245"/>
      <c r="U782" s="245"/>
      <c r="V782" s="245"/>
      <c r="W782" s="262"/>
    </row>
    <row r="783" spans="2:23" ht="12.75" customHeight="1" x14ac:dyDescent="0.25">
      <c r="B783" s="244"/>
      <c r="C783" s="224"/>
      <c r="D783" s="25"/>
      <c r="E783" s="118" t="s">
        <v>311</v>
      </c>
      <c r="F783" s="869" t="str">
        <f>Translations!$B$256</f>
        <v>Energiinnehåll</v>
      </c>
      <c r="G783" s="869"/>
      <c r="H783" s="870"/>
      <c r="I783" s="871"/>
      <c r="J783" s="872"/>
      <c r="K783" s="873"/>
      <c r="L783" s="874"/>
      <c r="M783" s="873"/>
      <c r="N783" s="890"/>
      <c r="O783" s="19"/>
      <c r="P783" s="245"/>
      <c r="Q783" s="245"/>
      <c r="R783" s="245"/>
      <c r="S783" s="245"/>
      <c r="T783" s="245"/>
      <c r="U783" s="245"/>
      <c r="V783" s="245"/>
      <c r="W783" s="262"/>
    </row>
    <row r="784" spans="2:23" ht="12.75" customHeight="1" x14ac:dyDescent="0.25">
      <c r="C784" s="224"/>
      <c r="D784" s="25"/>
      <c r="E784" s="118" t="s">
        <v>312</v>
      </c>
      <c r="F784" s="869" t="str">
        <f>Translations!$B$826</f>
        <v>Tillförd el för värmeproduktion</v>
      </c>
      <c r="G784" s="869"/>
      <c r="H784" s="870"/>
      <c r="I784" s="871"/>
      <c r="J784" s="872"/>
      <c r="K784" s="873"/>
      <c r="L784" s="874"/>
      <c r="M784" s="873"/>
      <c r="N784" s="890"/>
      <c r="O784" s="19"/>
      <c r="P784" s="245"/>
      <c r="Q784" s="245"/>
      <c r="R784" s="245"/>
      <c r="S784" s="245"/>
      <c r="T784" s="245"/>
      <c r="U784" s="245"/>
      <c r="V784" s="245"/>
      <c r="W784" s="245"/>
    </row>
    <row r="785" spans="1:23" ht="5.0999999999999996" customHeight="1" x14ac:dyDescent="0.25">
      <c r="B785" s="244"/>
      <c r="C785" s="224"/>
      <c r="D785" s="25"/>
      <c r="N785" s="225"/>
      <c r="O785" s="19"/>
      <c r="P785" s="245"/>
      <c r="Q785" s="245"/>
      <c r="R785" s="245"/>
      <c r="S785" s="245"/>
      <c r="T785" s="245"/>
      <c r="U785" s="245"/>
      <c r="V785" s="245"/>
      <c r="W785" s="262"/>
    </row>
    <row r="786" spans="1:23" ht="12.75" customHeight="1" x14ac:dyDescent="0.25">
      <c r="B786" s="244"/>
      <c r="C786" s="224"/>
      <c r="D786" s="25"/>
      <c r="E786" s="118" t="s">
        <v>313</v>
      </c>
      <c r="F786" s="657" t="str">
        <f>Translations!$B$257</f>
        <v>Beskrivning av den metod som används</v>
      </c>
      <c r="G786" s="657"/>
      <c r="H786" s="657"/>
      <c r="I786" s="657"/>
      <c r="J786" s="657"/>
      <c r="K786" s="657"/>
      <c r="L786" s="657"/>
      <c r="M786" s="657"/>
      <c r="N786" s="940"/>
      <c r="O786" s="19"/>
      <c r="P786" s="245"/>
      <c r="Q786" s="245"/>
      <c r="R786" s="245"/>
      <c r="S786" s="245"/>
      <c r="T786" s="245"/>
      <c r="U786" s="245"/>
      <c r="V786" s="245"/>
      <c r="W786" s="262"/>
    </row>
    <row r="787" spans="1:23" ht="5.0999999999999996" customHeight="1" x14ac:dyDescent="0.25">
      <c r="C787" s="224"/>
      <c r="E787" s="37"/>
      <c r="F787" s="531"/>
      <c r="G787" s="533"/>
      <c r="H787" s="533"/>
      <c r="I787" s="533"/>
      <c r="J787" s="533"/>
      <c r="K787" s="533"/>
      <c r="L787" s="533"/>
      <c r="M787" s="533"/>
      <c r="N787" s="549"/>
      <c r="O787" s="19"/>
      <c r="P787" s="245"/>
      <c r="Q787" s="245"/>
      <c r="R787" s="245"/>
      <c r="S787" s="245"/>
      <c r="T787" s="245"/>
      <c r="U787" s="245"/>
      <c r="V787" s="245"/>
      <c r="W787" s="262"/>
    </row>
    <row r="788" spans="1:23" ht="12.75" customHeight="1" x14ac:dyDescent="0.25">
      <c r="C788" s="224"/>
      <c r="D788" s="25"/>
      <c r="E788" s="118"/>
      <c r="F788" s="932" t="str">
        <f>IF(M761=EUConst_Relevant,HYPERLINK("#" &amp; Q788,EUConst_MsgDescription),"")</f>
        <v/>
      </c>
      <c r="G788" s="906"/>
      <c r="H788" s="906"/>
      <c r="I788" s="906"/>
      <c r="J788" s="906"/>
      <c r="K788" s="906"/>
      <c r="L788" s="906"/>
      <c r="M788" s="906"/>
      <c r="N788" s="907"/>
      <c r="O788" s="19"/>
      <c r="P788" s="22" t="s">
        <v>175</v>
      </c>
      <c r="Q788" s="371" t="str">
        <f>"#"&amp;ADDRESS(ROW($C$11),COLUMN($C$11))</f>
        <v>#$C$11</v>
      </c>
      <c r="R788" s="245"/>
      <c r="S788" s="245"/>
      <c r="T788" s="245"/>
      <c r="U788" s="245"/>
      <c r="V788" s="245"/>
      <c r="W788" s="262"/>
    </row>
    <row r="789" spans="1:23" ht="5.0999999999999996" customHeight="1" x14ac:dyDescent="0.25">
      <c r="C789" s="224"/>
      <c r="D789" s="25"/>
      <c r="E789" s="24"/>
      <c r="F789" s="941"/>
      <c r="G789" s="941"/>
      <c r="H789" s="941"/>
      <c r="I789" s="941"/>
      <c r="J789" s="941"/>
      <c r="K789" s="941"/>
      <c r="L789" s="941"/>
      <c r="M789" s="941"/>
      <c r="N789" s="942"/>
      <c r="O789" s="19"/>
      <c r="P789" s="245"/>
      <c r="Q789" s="245"/>
      <c r="R789" s="245"/>
      <c r="S789" s="245"/>
      <c r="T789" s="245"/>
      <c r="U789" s="245"/>
      <c r="V789" s="245"/>
      <c r="W789" s="262"/>
    </row>
    <row r="790" spans="1:23" s="249" customFormat="1" ht="50.1" customHeight="1" x14ac:dyDescent="0.25">
      <c r="A790" s="254"/>
      <c r="B790" s="12"/>
      <c r="C790" s="224"/>
      <c r="D790" s="24"/>
      <c r="E790" s="24"/>
      <c r="F790" s="891"/>
      <c r="G790" s="892"/>
      <c r="H790" s="892"/>
      <c r="I790" s="892"/>
      <c r="J790" s="892"/>
      <c r="K790" s="892"/>
      <c r="L790" s="892"/>
      <c r="M790" s="892"/>
      <c r="N790" s="893"/>
      <c r="O790" s="19"/>
      <c r="P790" s="254"/>
      <c r="Q790" s="254"/>
      <c r="R790" s="254"/>
      <c r="S790" s="245"/>
      <c r="T790" s="245"/>
      <c r="U790" s="245"/>
      <c r="V790" s="245"/>
      <c r="W790" s="262"/>
    </row>
    <row r="791" spans="1:23" ht="5.0999999999999996" customHeight="1" x14ac:dyDescent="0.25">
      <c r="C791" s="224"/>
      <c r="D791" s="25"/>
      <c r="N791" s="225"/>
      <c r="O791" s="19"/>
      <c r="P791" s="245"/>
      <c r="Q791" s="245"/>
      <c r="R791" s="245"/>
      <c r="S791" s="245"/>
      <c r="T791" s="245"/>
      <c r="U791" s="245"/>
      <c r="V791" s="245"/>
      <c r="W791" s="262"/>
    </row>
    <row r="792" spans="1:23" ht="12.75" customHeight="1" x14ac:dyDescent="0.25">
      <c r="C792" s="224"/>
      <c r="D792" s="25"/>
      <c r="E792" s="118" t="s">
        <v>314</v>
      </c>
      <c r="F792" s="894" t="str">
        <f>Translations!$B$210</f>
        <v>Hänvisning till externa filer, i förekommande fall</v>
      </c>
      <c r="G792" s="894"/>
      <c r="H792" s="894"/>
      <c r="I792" s="894"/>
      <c r="J792" s="894"/>
      <c r="K792" s="845"/>
      <c r="L792" s="845"/>
      <c r="M792" s="845"/>
      <c r="N792" s="845"/>
      <c r="O792" s="19"/>
      <c r="P792" s="245"/>
      <c r="Q792" s="245"/>
      <c r="R792" s="245"/>
      <c r="S792" s="245"/>
      <c r="T792" s="245"/>
      <c r="U792" s="245"/>
      <c r="V792" s="245"/>
      <c r="W792" s="262" t="s">
        <v>168</v>
      </c>
    </row>
    <row r="793" spans="1:23" ht="5.0999999999999996" customHeight="1" thickBot="1" x14ac:dyDescent="0.3">
      <c r="C793" s="224"/>
      <c r="D793" s="25"/>
      <c r="N793" s="225"/>
      <c r="O793" s="19"/>
      <c r="P793" s="245"/>
      <c r="Q793" s="245"/>
      <c r="R793" s="245"/>
      <c r="S793" s="245"/>
      <c r="T793" s="245"/>
      <c r="U793" s="245"/>
      <c r="V793" s="245"/>
      <c r="W793" s="245"/>
    </row>
    <row r="794" spans="1:23" ht="12.75" customHeight="1" x14ac:dyDescent="0.25">
      <c r="C794" s="224"/>
      <c r="D794" s="25" t="s">
        <v>32</v>
      </c>
      <c r="E794" s="884" t="str">
        <f>Translations!$B$258</f>
        <v>Har den hierarkiska ordningen följts?</v>
      </c>
      <c r="F794" s="884"/>
      <c r="G794" s="884"/>
      <c r="H794" s="885"/>
      <c r="I794" s="260"/>
      <c r="J794" s="256" t="str">
        <f>Translations!$B$259</f>
        <v>Om inte, varför?</v>
      </c>
      <c r="K794" s="871"/>
      <c r="L794" s="872"/>
      <c r="M794" s="872"/>
      <c r="N794" s="886"/>
      <c r="O794" s="19"/>
      <c r="P794" s="245"/>
      <c r="Q794" s="245"/>
      <c r="R794" s="245"/>
      <c r="S794" s="245"/>
      <c r="T794" s="245"/>
      <c r="U794" s="245"/>
      <c r="V794" s="245"/>
      <c r="W794" s="364" t="b">
        <f>AND(I794&lt;&gt;"",I794=TRUE)</f>
        <v>0</v>
      </c>
    </row>
    <row r="795" spans="1:23" ht="5.0999999999999996" customHeight="1" x14ac:dyDescent="0.25">
      <c r="C795" s="224"/>
      <c r="E795" s="431"/>
      <c r="F795" s="431"/>
      <c r="G795" s="431"/>
      <c r="H795" s="431"/>
      <c r="I795" s="431"/>
      <c r="J795" s="431"/>
      <c r="K795" s="431"/>
      <c r="L795" s="431"/>
      <c r="M795" s="431"/>
      <c r="N795" s="555"/>
      <c r="O795" s="19"/>
      <c r="P795" s="245"/>
      <c r="Q795" s="245"/>
      <c r="R795" s="245"/>
      <c r="S795" s="245"/>
      <c r="T795" s="245"/>
      <c r="U795" s="245"/>
      <c r="V795" s="245"/>
      <c r="W795" s="360"/>
    </row>
    <row r="796" spans="1:23" ht="12.75" customHeight="1" x14ac:dyDescent="0.25">
      <c r="C796" s="224"/>
      <c r="D796" s="12"/>
      <c r="E796" s="12"/>
      <c r="F796" s="657" t="str">
        <f>Translations!$B$264</f>
        <v>Ytterligare uppgifter om eventuella avvikelser från hierarkin</v>
      </c>
      <c r="G796" s="657"/>
      <c r="H796" s="657"/>
      <c r="I796" s="657"/>
      <c r="J796" s="657"/>
      <c r="K796" s="657"/>
      <c r="L796" s="657"/>
      <c r="M796" s="657"/>
      <c r="N796" s="940"/>
      <c r="O796" s="19"/>
      <c r="P796" s="245"/>
      <c r="Q796" s="245"/>
      <c r="R796" s="245"/>
      <c r="S796" s="245"/>
      <c r="T796" s="245"/>
      <c r="U796" s="245"/>
      <c r="V796" s="245"/>
      <c r="W796" s="360"/>
    </row>
    <row r="797" spans="1:23" ht="25.5" customHeight="1" thickBot="1" x14ac:dyDescent="0.3">
      <c r="C797" s="224"/>
      <c r="D797" s="12"/>
      <c r="E797" s="12"/>
      <c r="F797" s="982"/>
      <c r="G797" s="983"/>
      <c r="H797" s="983"/>
      <c r="I797" s="983"/>
      <c r="J797" s="983"/>
      <c r="K797" s="983"/>
      <c r="L797" s="983"/>
      <c r="M797" s="983"/>
      <c r="N797" s="984"/>
      <c r="O797" s="19"/>
      <c r="P797" s="245"/>
      <c r="Q797" s="245"/>
      <c r="R797" s="245"/>
      <c r="S797" s="245"/>
      <c r="T797" s="245"/>
      <c r="U797" s="245"/>
      <c r="V797" s="245"/>
      <c r="W797" s="268" t="b">
        <f>W794</f>
        <v>0</v>
      </c>
    </row>
    <row r="798" spans="1:23" ht="5.0999999999999996" customHeight="1" x14ac:dyDescent="0.25">
      <c r="C798" s="224"/>
      <c r="D798" s="25"/>
      <c r="N798" s="225"/>
      <c r="O798" s="19"/>
      <c r="P798" s="245"/>
      <c r="Q798" s="245"/>
      <c r="R798" s="245"/>
      <c r="S798" s="245"/>
      <c r="T798" s="245"/>
      <c r="U798" s="245"/>
      <c r="V798" s="245"/>
      <c r="W798" s="262"/>
    </row>
    <row r="799" spans="1:23" ht="12.75" customHeight="1" x14ac:dyDescent="0.25">
      <c r="C799" s="224"/>
      <c r="D799" s="25" t="s">
        <v>33</v>
      </c>
      <c r="E799" s="985" t="str">
        <f>Translations!$B$828</f>
        <v>Beskrivning av metoden för att spåra de tillverkade produkterna och varorna</v>
      </c>
      <c r="F799" s="985"/>
      <c r="G799" s="985"/>
      <c r="H799" s="985"/>
      <c r="I799" s="985"/>
      <c r="J799" s="985"/>
      <c r="K799" s="985"/>
      <c r="L799" s="985"/>
      <c r="M799" s="985"/>
      <c r="N799" s="986"/>
      <c r="O799" s="19"/>
      <c r="P799" s="245"/>
      <c r="Q799" s="245"/>
      <c r="R799" s="245"/>
      <c r="S799" s="245"/>
      <c r="T799" s="245"/>
      <c r="U799" s="245"/>
      <c r="V799" s="245"/>
      <c r="W799" s="262"/>
    </row>
    <row r="800" spans="1:23" ht="5.0999999999999996" customHeight="1" x14ac:dyDescent="0.25">
      <c r="C800" s="224"/>
      <c r="E800" s="37"/>
      <c r="F800" s="531"/>
      <c r="G800" s="533"/>
      <c r="H800" s="533"/>
      <c r="I800" s="533"/>
      <c r="J800" s="533"/>
      <c r="K800" s="533"/>
      <c r="L800" s="533"/>
      <c r="M800" s="533"/>
      <c r="N800" s="549"/>
      <c r="O800" s="19"/>
      <c r="P800" s="245"/>
      <c r="Q800" s="245"/>
      <c r="R800" s="245"/>
      <c r="S800" s="245"/>
      <c r="T800" s="245"/>
      <c r="U800" s="245"/>
      <c r="V800" s="245"/>
      <c r="W800" s="262"/>
    </row>
    <row r="801" spans="2:23" ht="12.75" customHeight="1" x14ac:dyDescent="0.25">
      <c r="C801" s="224"/>
      <c r="D801" s="25"/>
      <c r="E801" s="118"/>
      <c r="F801" s="932" t="str">
        <f>IF(M761=EUConst_Relevant,HYPERLINK("#" &amp; Q801,EUConst_MsgDescription),"")</f>
        <v/>
      </c>
      <c r="G801" s="906"/>
      <c r="H801" s="906"/>
      <c r="I801" s="906"/>
      <c r="J801" s="906"/>
      <c r="K801" s="906"/>
      <c r="L801" s="906"/>
      <c r="M801" s="906"/>
      <c r="N801" s="907"/>
      <c r="O801" s="19"/>
      <c r="P801" s="22" t="s">
        <v>175</v>
      </c>
      <c r="Q801" s="371" t="str">
        <f>"#"&amp;ADDRESS(ROW($C$11),COLUMN($C$11))</f>
        <v>#$C$11</v>
      </c>
      <c r="R801" s="245"/>
      <c r="S801" s="245"/>
      <c r="T801" s="245"/>
      <c r="U801" s="245"/>
      <c r="V801" s="245"/>
      <c r="W801" s="262"/>
    </row>
    <row r="802" spans="2:23" ht="5.0999999999999996" customHeight="1" x14ac:dyDescent="0.25">
      <c r="C802" s="224"/>
      <c r="D802" s="25"/>
      <c r="E802" s="24"/>
      <c r="F802" s="941"/>
      <c r="G802" s="941"/>
      <c r="H802" s="941"/>
      <c r="I802" s="941"/>
      <c r="J802" s="941"/>
      <c r="K802" s="941"/>
      <c r="L802" s="941"/>
      <c r="M802" s="941"/>
      <c r="N802" s="942"/>
      <c r="O802" s="19"/>
      <c r="P802" s="245"/>
      <c r="Q802" s="245"/>
      <c r="R802" s="245"/>
      <c r="S802" s="245"/>
      <c r="T802" s="245"/>
      <c r="U802" s="245"/>
      <c r="V802" s="245"/>
      <c r="W802" s="262"/>
    </row>
    <row r="803" spans="2:23" ht="50.1" customHeight="1" x14ac:dyDescent="0.25">
      <c r="B803" s="244"/>
      <c r="C803" s="224"/>
      <c r="D803" s="25"/>
      <c r="E803" s="265"/>
      <c r="F803" s="871"/>
      <c r="G803" s="872"/>
      <c r="H803" s="872"/>
      <c r="I803" s="872"/>
      <c r="J803" s="872"/>
      <c r="K803" s="872"/>
      <c r="L803" s="872"/>
      <c r="M803" s="872"/>
      <c r="N803" s="886"/>
      <c r="O803" s="19"/>
      <c r="P803" s="245"/>
      <c r="Q803" s="245"/>
      <c r="R803" s="245"/>
      <c r="S803" s="245"/>
      <c r="T803" s="245"/>
      <c r="U803" s="245"/>
      <c r="V803" s="245"/>
      <c r="W803" s="262"/>
    </row>
    <row r="804" spans="2:23" ht="5.0999999999999996" customHeight="1" x14ac:dyDescent="0.25">
      <c r="B804" s="244"/>
      <c r="C804" s="344"/>
      <c r="D804" s="345"/>
      <c r="E804" s="350"/>
      <c r="F804" s="551"/>
      <c r="G804" s="551"/>
      <c r="H804" s="551"/>
      <c r="I804" s="551"/>
      <c r="J804" s="551"/>
      <c r="K804" s="551"/>
      <c r="L804" s="551"/>
      <c r="M804" s="551"/>
      <c r="N804" s="351"/>
      <c r="O804" s="19"/>
      <c r="P804" s="245"/>
      <c r="Q804" s="245"/>
      <c r="R804" s="254"/>
      <c r="S804" s="245"/>
      <c r="T804" s="245"/>
      <c r="U804" s="245"/>
      <c r="V804" s="245"/>
      <c r="W804" s="262"/>
    </row>
    <row r="805" spans="2:23" ht="12.75" customHeight="1" x14ac:dyDescent="0.25">
      <c r="B805" s="244"/>
      <c r="C805" s="352"/>
      <c r="D805" s="353"/>
      <c r="E805" s="353"/>
      <c r="F805" s="353"/>
      <c r="G805" s="353"/>
      <c r="H805" s="353"/>
      <c r="I805" s="353"/>
      <c r="J805" s="353"/>
      <c r="K805" s="353"/>
      <c r="L805" s="353"/>
      <c r="M805" s="353"/>
      <c r="N805" s="354"/>
      <c r="O805" s="19"/>
      <c r="P805" s="245"/>
      <c r="Q805" s="245"/>
      <c r="R805" s="245"/>
      <c r="S805" s="245"/>
      <c r="T805" s="245"/>
      <c r="U805" s="245"/>
      <c r="V805" s="245"/>
      <c r="W805" s="262"/>
    </row>
    <row r="806" spans="2:23" ht="15" customHeight="1" x14ac:dyDescent="0.25">
      <c r="B806" s="244"/>
      <c r="C806" s="318"/>
      <c r="D806" s="969" t="str">
        <f>Translations!$B$329</f>
        <v>Uppgifter som krävs för att fastställa den riktmärkesrelaterade förbättringsfaktorn enligt artikel 10a.2 i direktivet</v>
      </c>
      <c r="E806" s="970"/>
      <c r="F806" s="970"/>
      <c r="G806" s="970"/>
      <c r="H806" s="970"/>
      <c r="I806" s="970"/>
      <c r="J806" s="970"/>
      <c r="K806" s="970"/>
      <c r="L806" s="970"/>
      <c r="M806" s="970"/>
      <c r="N806" s="971"/>
      <c r="O806" s="19"/>
      <c r="P806" s="245"/>
      <c r="Q806" s="245"/>
      <c r="R806" s="245"/>
      <c r="S806" s="245"/>
      <c r="T806" s="245"/>
      <c r="U806" s="245"/>
      <c r="V806" s="245"/>
      <c r="W806" s="262"/>
    </row>
    <row r="807" spans="2:23" ht="5.0999999999999996" customHeight="1" x14ac:dyDescent="0.25">
      <c r="B807" s="244"/>
      <c r="C807" s="318"/>
      <c r="D807" s="319"/>
      <c r="E807" s="319"/>
      <c r="F807" s="319"/>
      <c r="G807" s="319"/>
      <c r="H807" s="319"/>
      <c r="I807" s="319"/>
      <c r="J807" s="319"/>
      <c r="K807" s="319"/>
      <c r="L807" s="319"/>
      <c r="M807" s="319"/>
      <c r="N807" s="320"/>
      <c r="O807" s="19"/>
      <c r="P807" s="245"/>
      <c r="Q807" s="245"/>
      <c r="R807" s="245"/>
      <c r="S807" s="245"/>
      <c r="T807" s="245"/>
      <c r="U807" s="245"/>
      <c r="V807" s="245"/>
      <c r="W807" s="262"/>
    </row>
    <row r="808" spans="2:23" ht="12.75" customHeight="1" x14ac:dyDescent="0.25">
      <c r="B808" s="244"/>
      <c r="C808" s="318"/>
      <c r="D808" s="321" t="s">
        <v>27</v>
      </c>
      <c r="E808" s="977" t="str">
        <f>Translations!$B$330</f>
        <v>Utsläpp som direkt kan tillskrivas delanläggningen</v>
      </c>
      <c r="F808" s="977"/>
      <c r="G808" s="977"/>
      <c r="H808" s="977"/>
      <c r="I808" s="977"/>
      <c r="J808" s="977"/>
      <c r="K808" s="977"/>
      <c r="L808" s="977"/>
      <c r="M808" s="977"/>
      <c r="N808" s="978"/>
      <c r="O808" s="19"/>
      <c r="P808" s="245"/>
      <c r="Q808" s="245"/>
      <c r="R808" s="245"/>
      <c r="S808" s="245"/>
      <c r="T808" s="245"/>
      <c r="U808" s="245"/>
      <c r="V808" s="245"/>
      <c r="W808" s="262"/>
    </row>
    <row r="809" spans="2:23" ht="12.75" customHeight="1" x14ac:dyDescent="0.25">
      <c r="B809" s="244"/>
      <c r="C809" s="318"/>
      <c r="D809" s="322"/>
      <c r="E809" s="964" t="str">
        <f>Translations!$B$394</f>
        <v>För det särskilda syftet med datainsamling i enlighet med NIMs, bör detta avsnitt innefatta alla uppgifter som ges i avsnitt G.c i mallen för insamling av referensdata.</v>
      </c>
      <c r="F809" s="965"/>
      <c r="G809" s="965"/>
      <c r="H809" s="965"/>
      <c r="I809" s="965"/>
      <c r="J809" s="965"/>
      <c r="K809" s="965"/>
      <c r="L809" s="965"/>
      <c r="M809" s="965"/>
      <c r="N809" s="966"/>
      <c r="O809" s="19"/>
      <c r="P809" s="245"/>
      <c r="Q809" s="245"/>
      <c r="R809" s="245"/>
      <c r="S809" s="245"/>
      <c r="T809" s="18"/>
      <c r="U809" s="245"/>
      <c r="V809" s="245"/>
      <c r="W809" s="262"/>
    </row>
    <row r="810" spans="2:23" ht="5.0999999999999996" customHeight="1" x14ac:dyDescent="0.25">
      <c r="B810" s="244"/>
      <c r="C810" s="318"/>
      <c r="D810" s="319"/>
      <c r="E810" s="323"/>
      <c r="F810" s="213"/>
      <c r="G810" s="556"/>
      <c r="H810" s="556"/>
      <c r="I810" s="556"/>
      <c r="J810" s="556"/>
      <c r="K810" s="556"/>
      <c r="L810" s="556"/>
      <c r="M810" s="556"/>
      <c r="N810" s="557"/>
      <c r="O810" s="19"/>
      <c r="P810" s="245"/>
      <c r="Q810" s="245"/>
      <c r="R810" s="245"/>
      <c r="S810" s="245"/>
      <c r="T810" s="245"/>
      <c r="U810" s="245"/>
      <c r="V810" s="245"/>
      <c r="W810" s="262"/>
    </row>
    <row r="811" spans="2:23" ht="12.75" customHeight="1" x14ac:dyDescent="0.25">
      <c r="B811" s="244"/>
      <c r="C811" s="318"/>
      <c r="D811" s="322"/>
      <c r="E811" s="324"/>
      <c r="F811" s="932" t="str">
        <f>IF(M761=EUConst_Relevant,HYPERLINK("#" &amp; Q811,EUConst_MsgDescription),"")</f>
        <v/>
      </c>
      <c r="G811" s="906"/>
      <c r="H811" s="906"/>
      <c r="I811" s="906"/>
      <c r="J811" s="906"/>
      <c r="K811" s="906"/>
      <c r="L811" s="906"/>
      <c r="M811" s="906"/>
      <c r="N811" s="907"/>
      <c r="O811" s="19"/>
      <c r="P811" s="22" t="s">
        <v>175</v>
      </c>
      <c r="Q811" s="371" t="str">
        <f>"#"&amp;ADDRESS(ROW($C$11),COLUMN($C$11))</f>
        <v>#$C$11</v>
      </c>
      <c r="R811" s="245"/>
      <c r="S811" s="245"/>
      <c r="T811" s="245"/>
      <c r="U811" s="245"/>
      <c r="V811" s="245"/>
      <c r="W811" s="262"/>
    </row>
    <row r="812" spans="2:23" ht="5.0999999999999996" customHeight="1" x14ac:dyDescent="0.25">
      <c r="B812" s="244"/>
      <c r="C812" s="318"/>
      <c r="D812" s="322"/>
      <c r="E812" s="325"/>
      <c r="F812" s="933"/>
      <c r="G812" s="933"/>
      <c r="H812" s="933"/>
      <c r="I812" s="933"/>
      <c r="J812" s="933"/>
      <c r="K812" s="933"/>
      <c r="L812" s="933"/>
      <c r="M812" s="933"/>
      <c r="N812" s="934"/>
      <c r="O812" s="19"/>
      <c r="P812" s="245"/>
      <c r="Q812" s="245"/>
      <c r="R812" s="245"/>
      <c r="S812" s="245"/>
      <c r="T812" s="245"/>
      <c r="U812" s="245"/>
      <c r="V812" s="245"/>
      <c r="W812" s="262"/>
    </row>
    <row r="813" spans="2:23" ht="50.1" customHeight="1" x14ac:dyDescent="0.25">
      <c r="B813" s="244"/>
      <c r="C813" s="318"/>
      <c r="D813" s="319"/>
      <c r="E813" s="319"/>
      <c r="F813" s="871"/>
      <c r="G813" s="872"/>
      <c r="H813" s="872"/>
      <c r="I813" s="872"/>
      <c r="J813" s="872"/>
      <c r="K813" s="872"/>
      <c r="L813" s="872"/>
      <c r="M813" s="872"/>
      <c r="N813" s="886"/>
      <c r="O813" s="19"/>
      <c r="P813" s="245"/>
      <c r="Q813" s="245"/>
      <c r="R813" s="245"/>
      <c r="S813" s="245"/>
      <c r="T813" s="245"/>
      <c r="U813" s="245"/>
      <c r="V813" s="245"/>
      <c r="W813" s="262"/>
    </row>
    <row r="814" spans="2:23" ht="5.0999999999999996" customHeight="1" x14ac:dyDescent="0.25">
      <c r="B814" s="244"/>
      <c r="C814" s="318"/>
      <c r="D814" s="319"/>
      <c r="E814" s="319"/>
      <c r="F814" s="319"/>
      <c r="G814" s="319"/>
      <c r="H814" s="319"/>
      <c r="I814" s="319"/>
      <c r="J814" s="319"/>
      <c r="K814" s="319"/>
      <c r="L814" s="319"/>
      <c r="M814" s="319"/>
      <c r="N814" s="320"/>
      <c r="O814" s="19"/>
      <c r="P814" s="245"/>
      <c r="Q814" s="245"/>
      <c r="R814" s="245"/>
      <c r="S814" s="245"/>
      <c r="T814" s="245"/>
      <c r="U814" s="245"/>
      <c r="V814" s="245"/>
      <c r="W814" s="262"/>
    </row>
    <row r="815" spans="2:23" ht="12.75" customHeight="1" x14ac:dyDescent="0.25">
      <c r="B815" s="244"/>
      <c r="C815" s="318"/>
      <c r="D815" s="319"/>
      <c r="E815" s="319"/>
      <c r="F815" s="935" t="str">
        <f>Translations!$B$210</f>
        <v>Hänvisning till externa filer, i förekommande fall</v>
      </c>
      <c r="G815" s="935"/>
      <c r="H815" s="935"/>
      <c r="I815" s="935"/>
      <c r="J815" s="935"/>
      <c r="K815" s="845"/>
      <c r="L815" s="845"/>
      <c r="M815" s="845"/>
      <c r="N815" s="845"/>
      <c r="O815" s="19"/>
      <c r="P815" s="245"/>
      <c r="Q815" s="245"/>
      <c r="R815" s="245"/>
      <c r="S815" s="245"/>
      <c r="T815" s="245"/>
      <c r="U815" s="245"/>
      <c r="V815" s="245"/>
      <c r="W815" s="262"/>
    </row>
    <row r="816" spans="2:23" ht="5.0999999999999996" customHeight="1" x14ac:dyDescent="0.25">
      <c r="B816" s="244"/>
      <c r="C816" s="318"/>
      <c r="D816" s="322"/>
      <c r="E816" s="319"/>
      <c r="F816" s="319"/>
      <c r="G816" s="319"/>
      <c r="H816" s="319"/>
      <c r="I816" s="319"/>
      <c r="J816" s="319"/>
      <c r="K816" s="319"/>
      <c r="L816" s="319"/>
      <c r="M816" s="319"/>
      <c r="N816" s="320"/>
      <c r="O816" s="19"/>
      <c r="P816" s="245"/>
      <c r="Q816" s="245"/>
      <c r="R816" s="245"/>
      <c r="S816" s="245"/>
      <c r="T816" s="245"/>
      <c r="U816" s="245"/>
      <c r="V816" s="245"/>
      <c r="W816" s="262"/>
    </row>
    <row r="817" spans="2:23" ht="5.0999999999999996" customHeight="1" x14ac:dyDescent="0.25">
      <c r="B817" s="244"/>
      <c r="C817" s="315"/>
      <c r="D817" s="328"/>
      <c r="E817" s="316"/>
      <c r="F817" s="316"/>
      <c r="G817" s="316"/>
      <c r="H817" s="316"/>
      <c r="I817" s="316"/>
      <c r="J817" s="316"/>
      <c r="K817" s="316"/>
      <c r="L817" s="316"/>
      <c r="M817" s="316"/>
      <c r="N817" s="317"/>
      <c r="O817" s="19"/>
      <c r="P817" s="245"/>
      <c r="Q817" s="245"/>
      <c r="R817" s="245"/>
      <c r="S817" s="245"/>
      <c r="T817" s="245"/>
      <c r="U817" s="245"/>
      <c r="V817" s="245"/>
      <c r="W817" s="262"/>
    </row>
    <row r="818" spans="2:23" ht="12.75" customHeight="1" x14ac:dyDescent="0.25">
      <c r="B818" s="244"/>
      <c r="C818" s="318"/>
      <c r="D818" s="321" t="s">
        <v>28</v>
      </c>
      <c r="E818" s="962" t="str">
        <f>Translations!$B$831</f>
        <v>Energitillförsel till denna delanläggning och relevant emissionsfaktor</v>
      </c>
      <c r="F818" s="962"/>
      <c r="G818" s="962"/>
      <c r="H818" s="962"/>
      <c r="I818" s="962"/>
      <c r="J818" s="962"/>
      <c r="K818" s="962"/>
      <c r="L818" s="962"/>
      <c r="M818" s="962"/>
      <c r="N818" s="963"/>
      <c r="O818" s="19"/>
      <c r="P818" s="245"/>
      <c r="Q818" s="245"/>
      <c r="R818" s="245"/>
      <c r="S818" s="245"/>
      <c r="T818" s="245"/>
      <c r="U818" s="245"/>
      <c r="V818" s="245"/>
      <c r="W818" s="262"/>
    </row>
    <row r="819" spans="2:23" ht="25.5" customHeight="1" x14ac:dyDescent="0.25">
      <c r="B819" s="244"/>
      <c r="C819" s="318"/>
      <c r="D819" s="319"/>
      <c r="E819" s="964" t="str">
        <f>Translations!$B$399</f>
        <v>För det särskilda syftet med datainsamling i enlighet med NIMs, bör detta avsnitt innefatta alla uppgifter som ges i avsnitt G.d i mallen för insamling av referensdata.</v>
      </c>
      <c r="F819" s="965"/>
      <c r="G819" s="965"/>
      <c r="H819" s="965"/>
      <c r="I819" s="965"/>
      <c r="J819" s="965"/>
      <c r="K819" s="965"/>
      <c r="L819" s="965"/>
      <c r="M819" s="965"/>
      <c r="N819" s="966"/>
      <c r="O819" s="19"/>
      <c r="P819" s="245"/>
      <c r="Q819" s="245"/>
      <c r="R819" s="245"/>
      <c r="S819" s="245"/>
      <c r="T819" s="245"/>
      <c r="U819" s="245"/>
      <c r="V819" s="245"/>
      <c r="W819" s="262"/>
    </row>
    <row r="820" spans="2:23" ht="12.75" customHeight="1" x14ac:dyDescent="0.25">
      <c r="B820" s="244"/>
      <c r="C820" s="318"/>
      <c r="D820" s="322" t="s">
        <v>31</v>
      </c>
      <c r="E820" s="925" t="str">
        <f>Translations!$B$249</f>
        <v>Information om tillämpad metod</v>
      </c>
      <c r="F820" s="925"/>
      <c r="G820" s="925"/>
      <c r="H820" s="925"/>
      <c r="I820" s="925"/>
      <c r="J820" s="925"/>
      <c r="K820" s="925"/>
      <c r="L820" s="925"/>
      <c r="M820" s="925"/>
      <c r="N820" s="926"/>
      <c r="O820" s="19"/>
      <c r="P820" s="245"/>
      <c r="Q820" s="245"/>
      <c r="R820" s="245"/>
      <c r="S820" s="245"/>
      <c r="T820" s="245"/>
      <c r="U820" s="245"/>
      <c r="V820" s="245"/>
      <c r="W820" s="262"/>
    </row>
    <row r="821" spans="2:23" ht="25.5" customHeight="1" x14ac:dyDescent="0.25">
      <c r="B821" s="244"/>
      <c r="C821" s="318"/>
      <c r="D821" s="319"/>
      <c r="E821" s="319"/>
      <c r="F821" s="336"/>
      <c r="G821" s="319"/>
      <c r="H821" s="357" t="str">
        <f>Translations!$B$401</f>
        <v>Relevant?</v>
      </c>
      <c r="I821" s="927" t="str">
        <f>Translations!$B$254</f>
        <v>Datakälla</v>
      </c>
      <c r="J821" s="927"/>
      <c r="K821" s="927" t="str">
        <f>Translations!$B$255</f>
        <v>Andra datakällor 
(i förekommande fall)</v>
      </c>
      <c r="L821" s="927"/>
      <c r="M821" s="927" t="str">
        <f>Translations!$B$255</f>
        <v>Andra datakällor 
(i förekommande fall)</v>
      </c>
      <c r="N821" s="927"/>
      <c r="O821" s="19"/>
      <c r="P821" s="245"/>
      <c r="Q821" s="245"/>
      <c r="R821" s="245"/>
      <c r="S821" s="245"/>
      <c r="T821" s="245"/>
      <c r="U821" s="245"/>
      <c r="V821" s="245"/>
      <c r="W821" s="262"/>
    </row>
    <row r="822" spans="2:23" ht="12.75" customHeight="1" x14ac:dyDescent="0.25">
      <c r="B822" s="244"/>
      <c r="C822" s="318"/>
      <c r="D822" s="322"/>
      <c r="E822" s="324" t="s">
        <v>310</v>
      </c>
      <c r="F822" s="912" t="str">
        <f>Translations!$B$833</f>
        <v>Insatsbränsle och insatsmaterial</v>
      </c>
      <c r="G822" s="912"/>
      <c r="H822" s="913"/>
      <c r="I822" s="903"/>
      <c r="J822" s="904"/>
      <c r="K822" s="898"/>
      <c r="L822" s="902"/>
      <c r="M822" s="898"/>
      <c r="N822" s="899"/>
      <c r="O822" s="19"/>
      <c r="P822" s="245"/>
      <c r="Q822" s="245"/>
      <c r="R822" s="245"/>
      <c r="S822" s="245"/>
      <c r="T822" s="245"/>
      <c r="U822" s="245"/>
      <c r="V822" s="245"/>
      <c r="W822" s="262"/>
    </row>
    <row r="823" spans="2:23" ht="12.75" customHeight="1" x14ac:dyDescent="0.25">
      <c r="B823" s="244"/>
      <c r="C823" s="318"/>
      <c r="D823" s="322"/>
      <c r="E823" s="324" t="s">
        <v>311</v>
      </c>
      <c r="F823" s="914" t="str">
        <f>Translations!$B$402</f>
        <v>Effektivt värmevärde</v>
      </c>
      <c r="G823" s="914"/>
      <c r="H823" s="915"/>
      <c r="I823" s="916"/>
      <c r="J823" s="1040"/>
      <c r="K823" s="918"/>
      <c r="L823" s="920"/>
      <c r="M823" s="918"/>
      <c r="N823" s="920"/>
      <c r="O823" s="19"/>
      <c r="P823" s="245"/>
      <c r="Q823" s="245"/>
      <c r="R823" s="245"/>
      <c r="S823" s="245"/>
      <c r="T823" s="245"/>
      <c r="U823" s="245"/>
      <c r="V823" s="245"/>
      <c r="W823" s="262"/>
    </row>
    <row r="824" spans="2:23" ht="12.75" customHeight="1" thickBot="1" x14ac:dyDescent="0.3">
      <c r="B824" s="244"/>
      <c r="C824" s="318"/>
      <c r="D824" s="322"/>
      <c r="E824" s="324" t="s">
        <v>312</v>
      </c>
      <c r="F824" s="951" t="str">
        <f>Translations!$B$353</f>
        <v>Viktad emissionsfaktor</v>
      </c>
      <c r="G824" s="951"/>
      <c r="H824" s="952"/>
      <c r="I824" s="879"/>
      <c r="J824" s="911"/>
      <c r="K824" s="881"/>
      <c r="L824" s="883"/>
      <c r="M824" s="881"/>
      <c r="N824" s="883"/>
      <c r="O824" s="19"/>
      <c r="P824" s="245"/>
      <c r="Q824" s="245"/>
      <c r="R824" s="245"/>
      <c r="S824" s="245"/>
      <c r="T824" s="245"/>
      <c r="U824" s="245"/>
      <c r="V824" s="245"/>
      <c r="W824" s="262"/>
    </row>
    <row r="825" spans="2:23" ht="12.75" customHeight="1" x14ac:dyDescent="0.25">
      <c r="B825" s="244"/>
      <c r="C825" s="318"/>
      <c r="D825" s="322"/>
      <c r="E825" s="324" t="s">
        <v>313</v>
      </c>
      <c r="F825" s="912" t="str">
        <f>Translations!$B$403</f>
        <v>Insatsbränsle från restgaser</v>
      </c>
      <c r="G825" s="913"/>
      <c r="H825" s="1036"/>
      <c r="I825" s="766"/>
      <c r="J825" s="768"/>
      <c r="K825" s="898"/>
      <c r="L825" s="899"/>
      <c r="M825" s="898"/>
      <c r="N825" s="899"/>
      <c r="O825" s="19"/>
      <c r="P825" s="245"/>
      <c r="Q825" s="245"/>
      <c r="R825" s="245"/>
      <c r="S825" s="245"/>
      <c r="T825" s="245"/>
      <c r="U825" s="245"/>
      <c r="V825" s="245"/>
      <c r="W825" s="372" t="b">
        <f>AND(H825&lt;&gt;"",H825=FALSE)</f>
        <v>0</v>
      </c>
    </row>
    <row r="826" spans="2:23" ht="12.75" customHeight="1" x14ac:dyDescent="0.25">
      <c r="B826" s="244"/>
      <c r="C826" s="318"/>
      <c r="D826" s="322"/>
      <c r="E826" s="324" t="s">
        <v>314</v>
      </c>
      <c r="F826" s="914" t="str">
        <f>Translations!$B$402</f>
        <v>Effektivt värmevärde</v>
      </c>
      <c r="G826" s="915"/>
      <c r="H826" s="1037"/>
      <c r="I826" s="903"/>
      <c r="J826" s="1039"/>
      <c r="K826" s="918"/>
      <c r="L826" s="920"/>
      <c r="M826" s="918"/>
      <c r="N826" s="920"/>
      <c r="O826" s="19"/>
      <c r="P826" s="245"/>
      <c r="Q826" s="245"/>
      <c r="R826" s="245"/>
      <c r="S826" s="245"/>
      <c r="T826" s="245"/>
      <c r="U826" s="245"/>
      <c r="V826" s="245"/>
      <c r="W826" s="360" t="b">
        <f>W825</f>
        <v>0</v>
      </c>
    </row>
    <row r="827" spans="2:23" ht="12.75" customHeight="1" thickBot="1" x14ac:dyDescent="0.3">
      <c r="B827" s="244"/>
      <c r="C827" s="318"/>
      <c r="D827" s="322"/>
      <c r="E827" s="324" t="s">
        <v>315</v>
      </c>
      <c r="F827" s="921" t="str">
        <f>Translations!$B$375</f>
        <v>Emissionsfaktor</v>
      </c>
      <c r="G827" s="922"/>
      <c r="H827" s="1038"/>
      <c r="I827" s="916"/>
      <c r="J827" s="1040"/>
      <c r="K827" s="881"/>
      <c r="L827" s="883"/>
      <c r="M827" s="881"/>
      <c r="N827" s="883"/>
      <c r="O827" s="19"/>
      <c r="P827" s="245"/>
      <c r="Q827" s="245"/>
      <c r="R827" s="245"/>
      <c r="S827" s="245"/>
      <c r="T827" s="245"/>
      <c r="U827" s="245"/>
      <c r="V827" s="245"/>
      <c r="W827" s="369" t="b">
        <f>W826</f>
        <v>0</v>
      </c>
    </row>
    <row r="828" spans="2:23" ht="12.75" customHeight="1" x14ac:dyDescent="0.25">
      <c r="B828" s="244"/>
      <c r="C828" s="318"/>
      <c r="D828" s="322"/>
      <c r="E828" s="324" t="s">
        <v>316</v>
      </c>
      <c r="F828" s="922" t="str">
        <f>Translations!$B$837</f>
        <v>Tillförd el för värmeproduktion</v>
      </c>
      <c r="G828" s="1035"/>
      <c r="H828" s="490"/>
      <c r="I828" s="879"/>
      <c r="J828" s="911"/>
      <c r="K828" s="881"/>
      <c r="L828" s="883"/>
      <c r="M828" s="881"/>
      <c r="N828" s="883"/>
      <c r="O828" s="19"/>
      <c r="P828" s="245"/>
      <c r="Q828" s="245"/>
      <c r="R828" s="245"/>
      <c r="S828" s="245"/>
      <c r="T828" s="245"/>
      <c r="U828" s="245"/>
      <c r="V828" s="245"/>
      <c r="W828" s="372" t="b">
        <f>AND(H828&lt;&gt;"",H828=FALSE)</f>
        <v>0</v>
      </c>
    </row>
    <row r="829" spans="2:23" ht="5.0999999999999996" customHeight="1" x14ac:dyDescent="0.25">
      <c r="B829" s="244"/>
      <c r="C829" s="318"/>
      <c r="D829" s="322"/>
      <c r="E829" s="319"/>
      <c r="F829" s="319"/>
      <c r="G829" s="319"/>
      <c r="H829" s="319"/>
      <c r="I829" s="319"/>
      <c r="J829" s="319"/>
      <c r="K829" s="319"/>
      <c r="L829" s="319"/>
      <c r="M829" s="319"/>
      <c r="N829" s="320"/>
      <c r="O829" s="19"/>
      <c r="P829" s="245"/>
      <c r="Q829" s="245"/>
      <c r="R829" s="245"/>
      <c r="S829" s="245"/>
      <c r="T829" s="245"/>
      <c r="U829" s="245"/>
      <c r="V829" s="245"/>
      <c r="W829" s="262"/>
    </row>
    <row r="830" spans="2:23" ht="12.75" customHeight="1" x14ac:dyDescent="0.25">
      <c r="B830" s="244"/>
      <c r="C830" s="318"/>
      <c r="D830" s="322"/>
      <c r="E830" s="324" t="s">
        <v>317</v>
      </c>
      <c r="F830" s="923" t="str">
        <f>Translations!$B$257</f>
        <v>Beskrivning av den metod som används</v>
      </c>
      <c r="G830" s="923"/>
      <c r="H830" s="923"/>
      <c r="I830" s="923"/>
      <c r="J830" s="923"/>
      <c r="K830" s="923"/>
      <c r="L830" s="923"/>
      <c r="M830" s="923"/>
      <c r="N830" s="924"/>
      <c r="O830" s="19"/>
      <c r="P830" s="245"/>
      <c r="Q830" s="245"/>
      <c r="R830" s="245"/>
      <c r="S830" s="245"/>
      <c r="T830" s="245"/>
      <c r="U830" s="245"/>
      <c r="V830" s="245"/>
      <c r="W830" s="262"/>
    </row>
    <row r="831" spans="2:23" ht="5.0999999999999996" customHeight="1" x14ac:dyDescent="0.25">
      <c r="B831" s="244"/>
      <c r="C831" s="318"/>
      <c r="D831" s="319"/>
      <c r="E831" s="323"/>
      <c r="F831" s="333"/>
      <c r="G831" s="334"/>
      <c r="H831" s="334"/>
      <c r="I831" s="334"/>
      <c r="J831" s="334"/>
      <c r="K831" s="334"/>
      <c r="L831" s="334"/>
      <c r="M831" s="334"/>
      <c r="N831" s="335"/>
      <c r="O831" s="19"/>
      <c r="P831" s="245"/>
      <c r="Q831" s="245"/>
      <c r="R831" s="245"/>
      <c r="S831" s="245"/>
      <c r="T831" s="245"/>
      <c r="U831" s="245"/>
      <c r="V831" s="245"/>
      <c r="W831" s="262"/>
    </row>
    <row r="832" spans="2:23" ht="12.75" customHeight="1" x14ac:dyDescent="0.25">
      <c r="B832" s="244"/>
      <c r="C832" s="318"/>
      <c r="D832" s="322"/>
      <c r="E832" s="324"/>
      <c r="F832" s="932" t="str">
        <f>IF(M761=EUConst_Relevant,HYPERLINK("#" &amp; Q832,EUConst_MsgDescription),"")</f>
        <v/>
      </c>
      <c r="G832" s="906"/>
      <c r="H832" s="906"/>
      <c r="I832" s="906"/>
      <c r="J832" s="906"/>
      <c r="K832" s="906"/>
      <c r="L832" s="906"/>
      <c r="M832" s="906"/>
      <c r="N832" s="907"/>
      <c r="O832" s="19"/>
      <c r="P832" s="22" t="s">
        <v>175</v>
      </c>
      <c r="Q832" s="371" t="str">
        <f>"#"&amp;ADDRESS(ROW($C$11),COLUMN($C$11))</f>
        <v>#$C$11</v>
      </c>
      <c r="R832" s="245"/>
      <c r="S832" s="245"/>
      <c r="T832" s="245"/>
      <c r="U832" s="245"/>
      <c r="V832" s="245"/>
      <c r="W832" s="262"/>
    </row>
    <row r="833" spans="2:23" ht="5.0999999999999996" customHeight="1" x14ac:dyDescent="0.25">
      <c r="B833" s="244"/>
      <c r="C833" s="318"/>
      <c r="D833" s="322"/>
      <c r="E833" s="325"/>
      <c r="F833" s="933"/>
      <c r="G833" s="933"/>
      <c r="H833" s="933"/>
      <c r="I833" s="933"/>
      <c r="J833" s="933"/>
      <c r="K833" s="933"/>
      <c r="L833" s="933"/>
      <c r="M833" s="933"/>
      <c r="N833" s="934"/>
      <c r="O833" s="19"/>
      <c r="P833" s="245"/>
      <c r="Q833" s="245"/>
      <c r="R833" s="245"/>
      <c r="S833" s="245"/>
      <c r="T833" s="245"/>
      <c r="U833" s="245"/>
      <c r="V833" s="245"/>
      <c r="W833" s="262"/>
    </row>
    <row r="834" spans="2:23" ht="50.1" customHeight="1" x14ac:dyDescent="0.25">
      <c r="B834" s="244"/>
      <c r="C834" s="318"/>
      <c r="D834" s="325"/>
      <c r="E834" s="325"/>
      <c r="F834" s="891"/>
      <c r="G834" s="892"/>
      <c r="H834" s="892"/>
      <c r="I834" s="892"/>
      <c r="J834" s="892"/>
      <c r="K834" s="892"/>
      <c r="L834" s="892"/>
      <c r="M834" s="892"/>
      <c r="N834" s="893"/>
      <c r="O834" s="19"/>
      <c r="P834" s="245"/>
      <c r="Q834" s="245"/>
      <c r="R834" s="245"/>
      <c r="S834" s="245"/>
      <c r="T834" s="245"/>
      <c r="U834" s="245"/>
      <c r="V834" s="245"/>
      <c r="W834" s="262"/>
    </row>
    <row r="835" spans="2:23" ht="5.0999999999999996" customHeight="1" x14ac:dyDescent="0.25">
      <c r="B835" s="244"/>
      <c r="C835" s="318"/>
      <c r="D835" s="322"/>
      <c r="E835" s="319"/>
      <c r="F835" s="319"/>
      <c r="G835" s="319"/>
      <c r="H835" s="319"/>
      <c r="I835" s="319"/>
      <c r="J835" s="319"/>
      <c r="K835" s="319"/>
      <c r="L835" s="319"/>
      <c r="M835" s="319"/>
      <c r="N835" s="320"/>
      <c r="O835" s="19"/>
      <c r="P835" s="245"/>
      <c r="Q835" s="245"/>
      <c r="R835" s="245"/>
      <c r="S835" s="245"/>
      <c r="T835" s="245"/>
      <c r="U835" s="245"/>
      <c r="V835" s="245"/>
      <c r="W835" s="262"/>
    </row>
    <row r="836" spans="2:23" ht="12.75" customHeight="1" x14ac:dyDescent="0.25">
      <c r="B836" s="244"/>
      <c r="C836" s="318"/>
      <c r="D836" s="322"/>
      <c r="E836" s="324"/>
      <c r="F836" s="935" t="str">
        <f>Translations!$B$210</f>
        <v>Hänvisning till externa filer, i förekommande fall</v>
      </c>
      <c r="G836" s="935"/>
      <c r="H836" s="935"/>
      <c r="I836" s="935"/>
      <c r="J836" s="935"/>
      <c r="K836" s="845"/>
      <c r="L836" s="845"/>
      <c r="M836" s="845"/>
      <c r="N836" s="845"/>
      <c r="O836" s="19"/>
      <c r="P836" s="245"/>
      <c r="Q836" s="245"/>
      <c r="R836" s="245"/>
      <c r="S836" s="245"/>
      <c r="T836" s="245"/>
      <c r="U836" s="245"/>
      <c r="V836" s="245"/>
      <c r="W836" s="262" t="s">
        <v>168</v>
      </c>
    </row>
    <row r="837" spans="2:23" ht="5.0999999999999996" customHeight="1" thickBot="1" x14ac:dyDescent="0.3">
      <c r="B837" s="244"/>
      <c r="C837" s="318"/>
      <c r="D837" s="322"/>
      <c r="E837" s="319"/>
      <c r="F837" s="319"/>
      <c r="G837" s="319"/>
      <c r="H837" s="319"/>
      <c r="I837" s="319"/>
      <c r="J837" s="319"/>
      <c r="K837" s="319"/>
      <c r="L837" s="319"/>
      <c r="M837" s="319"/>
      <c r="N837" s="320"/>
      <c r="O837" s="19"/>
      <c r="P837" s="245"/>
      <c r="Q837" s="245"/>
      <c r="R837" s="245"/>
      <c r="S837" s="245"/>
      <c r="T837" s="245"/>
      <c r="U837" s="245"/>
      <c r="V837" s="245"/>
      <c r="W837" s="245"/>
    </row>
    <row r="838" spans="2:23" ht="12.75" customHeight="1" x14ac:dyDescent="0.25">
      <c r="B838" s="244"/>
      <c r="C838" s="318"/>
      <c r="D838" s="322" t="s">
        <v>32</v>
      </c>
      <c r="E838" s="951" t="str">
        <f>Translations!$B$258</f>
        <v>Har den hierarkiska ordningen följts?</v>
      </c>
      <c r="F838" s="951"/>
      <c r="G838" s="951"/>
      <c r="H838" s="952"/>
      <c r="I838" s="260"/>
      <c r="J838" s="330" t="str">
        <f>Translations!$B$259</f>
        <v>Om inte, varför?</v>
      </c>
      <c r="K838" s="871"/>
      <c r="L838" s="872"/>
      <c r="M838" s="872"/>
      <c r="N838" s="886"/>
      <c r="O838" s="19"/>
      <c r="P838" s="245"/>
      <c r="Q838" s="245"/>
      <c r="R838" s="245"/>
      <c r="S838" s="245"/>
      <c r="T838" s="245"/>
      <c r="U838" s="245"/>
      <c r="V838" s="245"/>
      <c r="W838" s="364" t="b">
        <f>AND(I838&lt;&gt;"",I838=TRUE)</f>
        <v>0</v>
      </c>
    </row>
    <row r="839" spans="2:23" ht="5.0999999999999996" customHeight="1" x14ac:dyDescent="0.25">
      <c r="B839" s="244"/>
      <c r="C839" s="318"/>
      <c r="D839" s="319"/>
      <c r="E839" s="552"/>
      <c r="F839" s="552"/>
      <c r="G839" s="552"/>
      <c r="H839" s="552"/>
      <c r="I839" s="552"/>
      <c r="J839" s="552"/>
      <c r="K839" s="552"/>
      <c r="L839" s="552"/>
      <c r="M839" s="552"/>
      <c r="N839" s="553"/>
      <c r="O839" s="19"/>
      <c r="P839" s="245"/>
      <c r="Q839" s="245"/>
      <c r="R839" s="245"/>
      <c r="S839" s="245"/>
      <c r="T839" s="245"/>
      <c r="U839" s="245"/>
      <c r="V839" s="254"/>
      <c r="W839" s="360"/>
    </row>
    <row r="840" spans="2:23" ht="12.75" customHeight="1" x14ac:dyDescent="0.25">
      <c r="B840" s="244"/>
      <c r="C840" s="318"/>
      <c r="D840" s="331"/>
      <c r="E840" s="331"/>
      <c r="F840" s="923" t="str">
        <f>Translations!$B$264</f>
        <v>Ytterligare uppgifter om eventuella avvikelser från hierarkin</v>
      </c>
      <c r="G840" s="923"/>
      <c r="H840" s="923"/>
      <c r="I840" s="923"/>
      <c r="J840" s="923"/>
      <c r="K840" s="923"/>
      <c r="L840" s="923"/>
      <c r="M840" s="923"/>
      <c r="N840" s="924"/>
      <c r="O840" s="19"/>
      <c r="P840" s="245"/>
      <c r="Q840" s="245"/>
      <c r="R840" s="245"/>
      <c r="S840" s="245"/>
      <c r="T840" s="245"/>
      <c r="U840" s="245"/>
      <c r="V840" s="254"/>
      <c r="W840" s="360"/>
    </row>
    <row r="841" spans="2:23" ht="25.5" customHeight="1" thickBot="1" x14ac:dyDescent="0.3">
      <c r="B841" s="244"/>
      <c r="C841" s="318"/>
      <c r="D841" s="331"/>
      <c r="E841" s="331"/>
      <c r="F841" s="891"/>
      <c r="G841" s="892"/>
      <c r="H841" s="892"/>
      <c r="I841" s="892"/>
      <c r="J841" s="892"/>
      <c r="K841" s="892"/>
      <c r="L841" s="892"/>
      <c r="M841" s="892"/>
      <c r="N841" s="893"/>
      <c r="O841" s="19"/>
      <c r="P841" s="245"/>
      <c r="Q841" s="245"/>
      <c r="R841" s="245"/>
      <c r="S841" s="245"/>
      <c r="T841" s="245"/>
      <c r="U841" s="245"/>
      <c r="V841" s="254"/>
      <c r="W841" s="268" t="b">
        <f>W838</f>
        <v>0</v>
      </c>
    </row>
    <row r="842" spans="2:23" ht="5.0999999999999996" customHeight="1" x14ac:dyDescent="0.25">
      <c r="B842" s="244"/>
      <c r="C842" s="318"/>
      <c r="D842" s="322"/>
      <c r="E842" s="319"/>
      <c r="F842" s="319"/>
      <c r="G842" s="319"/>
      <c r="H842" s="319"/>
      <c r="I842" s="319"/>
      <c r="J842" s="319"/>
      <c r="K842" s="319"/>
      <c r="L842" s="319"/>
      <c r="M842" s="319"/>
      <c r="N842" s="320"/>
      <c r="O842" s="19"/>
      <c r="P842" s="245"/>
      <c r="Q842" s="245"/>
      <c r="R842" s="245"/>
      <c r="S842" s="245"/>
      <c r="T842" s="245"/>
      <c r="U842" s="245"/>
      <c r="V842" s="245"/>
      <c r="W842" s="363"/>
    </row>
    <row r="843" spans="2:23" ht="5.0999999999999996" customHeight="1" x14ac:dyDescent="0.25">
      <c r="B843" s="244"/>
      <c r="C843" s="315"/>
      <c r="D843" s="328"/>
      <c r="E843" s="316"/>
      <c r="F843" s="316"/>
      <c r="G843" s="316"/>
      <c r="H843" s="316"/>
      <c r="I843" s="316"/>
      <c r="J843" s="316"/>
      <c r="K843" s="316"/>
      <c r="L843" s="316"/>
      <c r="M843" s="316"/>
      <c r="N843" s="317"/>
      <c r="O843" s="19"/>
      <c r="P843" s="245"/>
      <c r="Q843" s="245"/>
      <c r="R843" s="245"/>
      <c r="S843" s="245"/>
      <c r="T843" s="245"/>
      <c r="U843" s="245"/>
      <c r="V843" s="245"/>
      <c r="W843" s="262"/>
    </row>
    <row r="844" spans="2:23" ht="12.75" customHeight="1" x14ac:dyDescent="0.25">
      <c r="B844" s="244"/>
      <c r="C844" s="318"/>
      <c r="D844" s="321" t="s">
        <v>29</v>
      </c>
      <c r="E844" s="962" t="str">
        <f>Translations!$B$362</f>
        <v>Exporterad mätbar värme</v>
      </c>
      <c r="F844" s="962"/>
      <c r="G844" s="962"/>
      <c r="H844" s="962"/>
      <c r="I844" s="962"/>
      <c r="J844" s="962"/>
      <c r="K844" s="962"/>
      <c r="L844" s="962"/>
      <c r="M844" s="962"/>
      <c r="N844" s="963"/>
      <c r="O844" s="19"/>
      <c r="P844" s="245"/>
      <c r="Q844" s="245"/>
      <c r="R844" s="245"/>
      <c r="S844" s="254"/>
      <c r="T844" s="254"/>
      <c r="U844" s="245"/>
      <c r="V844" s="245"/>
      <c r="W844" s="262"/>
    </row>
    <row r="845" spans="2:23" ht="12.75" customHeight="1" x14ac:dyDescent="0.25">
      <c r="B845" s="244"/>
      <c r="C845" s="318"/>
      <c r="D845" s="319"/>
      <c r="E845" s="964" t="str">
        <f>Translations!$B$405</f>
        <v>För det särskilda syftet med datainsamling i enlighet med NIMs, bör detta avsnitt innefatta alla uppgifter som ges i avsnitt G.e i mallen för insamling av referensdata.</v>
      </c>
      <c r="F845" s="965"/>
      <c r="G845" s="965"/>
      <c r="H845" s="965"/>
      <c r="I845" s="965"/>
      <c r="J845" s="965"/>
      <c r="K845" s="965"/>
      <c r="L845" s="965"/>
      <c r="M845" s="965"/>
      <c r="N845" s="966"/>
      <c r="O845" s="19"/>
      <c r="P845" s="245"/>
      <c r="Q845" s="245"/>
      <c r="R845" s="245"/>
      <c r="S845" s="245"/>
      <c r="T845" s="245"/>
      <c r="U845" s="245"/>
      <c r="V845" s="245"/>
      <c r="W845" s="262"/>
    </row>
    <row r="846" spans="2:23" ht="12.75" customHeight="1" x14ac:dyDescent="0.25">
      <c r="B846" s="244"/>
      <c r="C846" s="318"/>
      <c r="D846" s="322" t="s">
        <v>31</v>
      </c>
      <c r="E846" s="925" t="str">
        <f>Translations!$B$409</f>
        <v>Är andra mätbara värmeflöden relevanta för delanläggningen?</v>
      </c>
      <c r="F846" s="925"/>
      <c r="G846" s="925"/>
      <c r="H846" s="925"/>
      <c r="I846" s="925"/>
      <c r="J846" s="925"/>
      <c r="K846" s="925"/>
      <c r="L846" s="925"/>
      <c r="M846" s="931"/>
      <c r="N846" s="931"/>
      <c r="O846" s="19"/>
      <c r="P846" s="245"/>
      <c r="Q846" s="245"/>
      <c r="R846" s="245"/>
      <c r="S846" s="245"/>
      <c r="T846" s="245"/>
      <c r="U846" s="245"/>
      <c r="V846" s="245"/>
      <c r="W846" s="262"/>
    </row>
    <row r="847" spans="2:23" ht="12.75" customHeight="1" x14ac:dyDescent="0.25">
      <c r="B847" s="244"/>
      <c r="C847" s="318"/>
      <c r="D847" s="322"/>
      <c r="E847" s="319"/>
      <c r="F847" s="319"/>
      <c r="G847" s="319"/>
      <c r="H847" s="319"/>
      <c r="I847" s="319"/>
      <c r="J847" s="866" t="str">
        <f>IF(M761=EUConst_NotRelevant,"",IF(AND(M846&lt;&gt;"",M846=FALSE),HYPERLINK("#" &amp; Q847,EUconst_MsgGoOn),""))</f>
        <v/>
      </c>
      <c r="K847" s="867"/>
      <c r="L847" s="867"/>
      <c r="M847" s="867"/>
      <c r="N847" s="868"/>
      <c r="O847" s="19"/>
      <c r="P847" s="22" t="s">
        <v>175</v>
      </c>
      <c r="Q847" s="371" t="str">
        <f>Q762</f>
        <v>#JUMP_G7</v>
      </c>
      <c r="R847" s="245"/>
      <c r="S847" s="245"/>
      <c r="T847" s="245"/>
      <c r="U847" s="245"/>
      <c r="V847" s="245"/>
      <c r="W847" s="262"/>
    </row>
    <row r="848" spans="2:23" ht="5.0999999999999996" customHeight="1" x14ac:dyDescent="0.25">
      <c r="C848" s="318"/>
      <c r="D848" s="322"/>
      <c r="E848" s="322"/>
      <c r="F848" s="322"/>
      <c r="G848" s="322"/>
      <c r="H848" s="322"/>
      <c r="I848" s="322"/>
      <c r="J848" s="322"/>
      <c r="K848" s="322"/>
      <c r="L848" s="322"/>
      <c r="M848" s="322"/>
      <c r="N848" s="329"/>
      <c r="O848" s="19"/>
      <c r="P848" s="22"/>
      <c r="Q848" s="245"/>
      <c r="R848" s="245"/>
      <c r="S848" s="245"/>
      <c r="T848" s="245"/>
      <c r="U848" s="245"/>
      <c r="V848" s="245"/>
      <c r="W848" s="262"/>
    </row>
    <row r="849" spans="1:23" ht="12.75" customHeight="1" x14ac:dyDescent="0.25">
      <c r="C849" s="318"/>
      <c r="D849" s="322" t="s">
        <v>32</v>
      </c>
      <c r="E849" s="925" t="str">
        <f>Translations!$B$249</f>
        <v>Information om tillämpad metod</v>
      </c>
      <c r="F849" s="925"/>
      <c r="G849" s="925"/>
      <c r="H849" s="925"/>
      <c r="I849" s="925"/>
      <c r="J849" s="925"/>
      <c r="K849" s="925"/>
      <c r="L849" s="925"/>
      <c r="M849" s="925"/>
      <c r="N849" s="926"/>
      <c r="O849" s="19"/>
      <c r="P849" s="245"/>
      <c r="Q849" s="245"/>
      <c r="R849" s="245"/>
      <c r="S849" s="245"/>
      <c r="T849" s="245"/>
      <c r="U849" s="245"/>
      <c r="V849" s="245"/>
      <c r="W849" s="262"/>
    </row>
    <row r="850" spans="1:23" ht="25.5" customHeight="1" thickBot="1" x14ac:dyDescent="0.3">
      <c r="C850" s="318"/>
      <c r="D850" s="319"/>
      <c r="E850" s="319"/>
      <c r="F850" s="319"/>
      <c r="G850" s="319"/>
      <c r="H850" s="319"/>
      <c r="I850" s="927" t="str">
        <f>Translations!$B$254</f>
        <v>Datakälla</v>
      </c>
      <c r="J850" s="927"/>
      <c r="K850" s="927" t="str">
        <f>Translations!$B$255</f>
        <v>Andra datakällor 
(i förekommande fall)</v>
      </c>
      <c r="L850" s="927"/>
      <c r="M850" s="927" t="str">
        <f>Translations!$B$255</f>
        <v>Andra datakällor 
(i förekommande fall)</v>
      </c>
      <c r="N850" s="927"/>
      <c r="O850" s="19"/>
      <c r="P850" s="245"/>
      <c r="Q850" s="245"/>
      <c r="R850" s="245"/>
      <c r="S850" s="245"/>
      <c r="T850" s="245"/>
      <c r="U850" s="245"/>
      <c r="V850" s="245"/>
      <c r="W850" s="262" t="s">
        <v>168</v>
      </c>
    </row>
    <row r="851" spans="1:23" ht="12.75" customHeight="1" thickBot="1" x14ac:dyDescent="0.3">
      <c r="C851" s="318"/>
      <c r="D851" s="322"/>
      <c r="E851" s="324" t="s">
        <v>310</v>
      </c>
      <c r="F851" s="912" t="str">
        <f>Translations!$B$422</f>
        <v>Exporterad värme</v>
      </c>
      <c r="G851" s="912"/>
      <c r="H851" s="913"/>
      <c r="I851" s="903"/>
      <c r="J851" s="904"/>
      <c r="K851" s="898"/>
      <c r="L851" s="902"/>
      <c r="M851" s="898"/>
      <c r="N851" s="899"/>
      <c r="O851" s="19"/>
      <c r="P851" s="245"/>
      <c r="Q851" s="245"/>
      <c r="R851" s="245"/>
      <c r="S851" s="245"/>
      <c r="T851" s="245"/>
      <c r="U851" s="245"/>
      <c r="V851" s="370" t="b">
        <f>OR(AND(M846&lt;&gt;"",M846=FALSE))</f>
        <v>0</v>
      </c>
      <c r="W851" s="364" t="b">
        <f>OR(AND(M846&lt;&gt;"",M846=FALSE),AND(H851&lt;&gt;"",H851=FALSE))</f>
        <v>0</v>
      </c>
    </row>
    <row r="852" spans="1:23" ht="12.75" customHeight="1" x14ac:dyDescent="0.25">
      <c r="C852" s="318"/>
      <c r="D852" s="322"/>
      <c r="E852" s="324" t="s">
        <v>311</v>
      </c>
      <c r="F852" s="921" t="str">
        <f>Translations!$B$274</f>
        <v>Mätbara nettovärmeflöden</v>
      </c>
      <c r="G852" s="921"/>
      <c r="H852" s="922"/>
      <c r="I852" s="879"/>
      <c r="J852" s="911"/>
      <c r="K852" s="881"/>
      <c r="L852" s="883"/>
      <c r="M852" s="881"/>
      <c r="N852" s="883"/>
      <c r="O852" s="19"/>
      <c r="P852" s="245"/>
      <c r="Q852" s="245"/>
      <c r="R852" s="245"/>
      <c r="S852" s="245"/>
      <c r="T852" s="245"/>
      <c r="U852" s="245"/>
      <c r="V852" s="245"/>
      <c r="W852" s="365" t="b">
        <f>W851</f>
        <v>0</v>
      </c>
    </row>
    <row r="853" spans="1:23" ht="5.0999999999999996" customHeight="1" x14ac:dyDescent="0.25">
      <c r="C853" s="318"/>
      <c r="D853" s="322"/>
      <c r="E853" s="319"/>
      <c r="F853" s="319"/>
      <c r="G853" s="319"/>
      <c r="H853" s="319"/>
      <c r="I853" s="319"/>
      <c r="J853" s="319"/>
      <c r="K853" s="319"/>
      <c r="L853" s="319"/>
      <c r="M853" s="319"/>
      <c r="N853" s="320"/>
      <c r="O853" s="19"/>
      <c r="P853" s="245"/>
      <c r="Q853" s="245"/>
      <c r="R853" s="245"/>
      <c r="S853" s="245"/>
      <c r="T853" s="245"/>
      <c r="U853" s="245"/>
      <c r="V853" s="245"/>
      <c r="W853" s="360"/>
    </row>
    <row r="854" spans="1:23" ht="12.75" customHeight="1" x14ac:dyDescent="0.25">
      <c r="C854" s="318"/>
      <c r="D854" s="322"/>
      <c r="E854" s="324" t="s">
        <v>312</v>
      </c>
      <c r="F854" s="923" t="str">
        <f>Translations!$B$257</f>
        <v>Beskrivning av den metod som används</v>
      </c>
      <c r="G854" s="923"/>
      <c r="H854" s="923"/>
      <c r="I854" s="923"/>
      <c r="J854" s="923"/>
      <c r="K854" s="923"/>
      <c r="L854" s="923"/>
      <c r="M854" s="923"/>
      <c r="N854" s="924"/>
      <c r="O854" s="19"/>
      <c r="P854" s="245"/>
      <c r="Q854" s="245"/>
      <c r="R854" s="245"/>
      <c r="S854" s="245"/>
      <c r="T854" s="245"/>
      <c r="U854" s="245"/>
      <c r="V854" s="245"/>
      <c r="W854" s="360"/>
    </row>
    <row r="855" spans="1:23" ht="5.0999999999999996" customHeight="1" x14ac:dyDescent="0.25">
      <c r="C855" s="318"/>
      <c r="D855" s="319"/>
      <c r="E855" s="323"/>
      <c r="F855" s="213"/>
      <c r="G855" s="556"/>
      <c r="H855" s="556"/>
      <c r="I855" s="556"/>
      <c r="J855" s="556"/>
      <c r="K855" s="556"/>
      <c r="L855" s="556"/>
      <c r="M855" s="556"/>
      <c r="N855" s="557"/>
      <c r="O855" s="19"/>
      <c r="P855" s="245"/>
      <c r="Q855" s="245"/>
      <c r="R855" s="245"/>
      <c r="S855" s="245"/>
      <c r="T855" s="245"/>
      <c r="U855" s="245"/>
      <c r="V855" s="245"/>
      <c r="W855" s="360"/>
    </row>
    <row r="856" spans="1:23" ht="12.75" customHeight="1" x14ac:dyDescent="0.25">
      <c r="C856" s="318"/>
      <c r="D856" s="322"/>
      <c r="E856" s="324"/>
      <c r="F856" s="932" t="str">
        <f>IF(M761=EUConst_Relevant,HYPERLINK("#" &amp; Q856,EUConst_MsgDescription),"")</f>
        <v/>
      </c>
      <c r="G856" s="906"/>
      <c r="H856" s="906"/>
      <c r="I856" s="906"/>
      <c r="J856" s="906"/>
      <c r="K856" s="906"/>
      <c r="L856" s="906"/>
      <c r="M856" s="906"/>
      <c r="N856" s="907"/>
      <c r="O856" s="19"/>
      <c r="P856" s="22" t="s">
        <v>175</v>
      </c>
      <c r="Q856" s="371" t="str">
        <f>"#"&amp;ADDRESS(ROW($C$11),COLUMN($C$11))</f>
        <v>#$C$11</v>
      </c>
      <c r="R856" s="245"/>
      <c r="S856" s="245"/>
      <c r="T856" s="245"/>
      <c r="U856" s="245"/>
      <c r="V856" s="245"/>
      <c r="W856" s="360"/>
    </row>
    <row r="857" spans="1:23" ht="5.0999999999999996" customHeight="1" x14ac:dyDescent="0.25">
      <c r="C857" s="318"/>
      <c r="D857" s="322"/>
      <c r="E857" s="325"/>
      <c r="F857" s="933"/>
      <c r="G857" s="933"/>
      <c r="H857" s="933"/>
      <c r="I857" s="933"/>
      <c r="J857" s="933"/>
      <c r="K857" s="933"/>
      <c r="L857" s="933"/>
      <c r="M857" s="933"/>
      <c r="N857" s="934"/>
      <c r="O857" s="19"/>
      <c r="P857" s="245"/>
      <c r="Q857" s="245"/>
      <c r="R857" s="245"/>
      <c r="S857" s="245"/>
      <c r="T857" s="245"/>
      <c r="U857" s="245"/>
      <c r="V857" s="245"/>
      <c r="W857" s="360"/>
    </row>
    <row r="858" spans="1:23" s="249" customFormat="1" ht="50.1" customHeight="1" x14ac:dyDescent="0.25">
      <c r="A858" s="254"/>
      <c r="B858" s="12"/>
      <c r="C858" s="318"/>
      <c r="D858" s="325"/>
      <c r="E858" s="325"/>
      <c r="F858" s="891"/>
      <c r="G858" s="892"/>
      <c r="H858" s="892"/>
      <c r="I858" s="892"/>
      <c r="J858" s="892"/>
      <c r="K858" s="892"/>
      <c r="L858" s="892"/>
      <c r="M858" s="892"/>
      <c r="N858" s="893"/>
      <c r="O858" s="19"/>
      <c r="P858" s="254"/>
      <c r="Q858" s="254"/>
      <c r="R858" s="254"/>
      <c r="S858" s="245"/>
      <c r="T858" s="245"/>
      <c r="U858" s="254"/>
      <c r="V858" s="254"/>
      <c r="W858" s="366" t="b">
        <f>V851</f>
        <v>0</v>
      </c>
    </row>
    <row r="859" spans="1:23" ht="5.0999999999999996" customHeight="1" x14ac:dyDescent="0.25">
      <c r="C859" s="318"/>
      <c r="D859" s="322"/>
      <c r="E859" s="319"/>
      <c r="F859" s="319"/>
      <c r="G859" s="319"/>
      <c r="H859" s="319"/>
      <c r="I859" s="319"/>
      <c r="J859" s="319"/>
      <c r="K859" s="319"/>
      <c r="L859" s="319"/>
      <c r="M859" s="319"/>
      <c r="N859" s="320"/>
      <c r="O859" s="19"/>
      <c r="P859" s="245"/>
      <c r="Q859" s="245"/>
      <c r="R859" s="245"/>
      <c r="S859" s="245"/>
      <c r="T859" s="245"/>
      <c r="U859" s="245"/>
      <c r="V859" s="245"/>
      <c r="W859" s="360"/>
    </row>
    <row r="860" spans="1:23" ht="12.75" customHeight="1" x14ac:dyDescent="0.25">
      <c r="C860" s="318"/>
      <c r="D860" s="322"/>
      <c r="E860" s="324"/>
      <c r="F860" s="935" t="str">
        <f>Translations!$B$210</f>
        <v>Hänvisning till externa filer, i förekommande fall</v>
      </c>
      <c r="G860" s="935"/>
      <c r="H860" s="935"/>
      <c r="I860" s="935"/>
      <c r="J860" s="935"/>
      <c r="K860" s="845"/>
      <c r="L860" s="845"/>
      <c r="M860" s="845"/>
      <c r="N860" s="845"/>
      <c r="O860" s="19"/>
      <c r="P860" s="245"/>
      <c r="Q860" s="245"/>
      <c r="R860" s="245"/>
      <c r="S860" s="245"/>
      <c r="T860" s="245"/>
      <c r="U860" s="245"/>
      <c r="V860" s="245"/>
      <c r="W860" s="366" t="b">
        <f>W858</f>
        <v>0</v>
      </c>
    </row>
    <row r="861" spans="1:23" ht="5.0999999999999996" customHeight="1" thickBot="1" x14ac:dyDescent="0.3">
      <c r="C861" s="318"/>
      <c r="D861" s="322"/>
      <c r="E861" s="319"/>
      <c r="F861" s="319"/>
      <c r="G861" s="319"/>
      <c r="H861" s="319"/>
      <c r="I861" s="319"/>
      <c r="J861" s="319"/>
      <c r="K861" s="319"/>
      <c r="L861" s="319"/>
      <c r="M861" s="319"/>
      <c r="N861" s="320"/>
      <c r="O861" s="19"/>
      <c r="P861" s="245"/>
      <c r="Q861" s="245"/>
      <c r="R861" s="245"/>
      <c r="S861" s="245"/>
      <c r="T861" s="245"/>
      <c r="U861" s="245"/>
      <c r="V861" s="254"/>
      <c r="W861" s="360"/>
    </row>
    <row r="862" spans="1:23" ht="12.75" customHeight="1" thickBot="1" x14ac:dyDescent="0.3">
      <c r="C862" s="318"/>
      <c r="D862" s="322" t="s">
        <v>32</v>
      </c>
      <c r="E862" s="951" t="str">
        <f>Translations!$B$258</f>
        <v>Har den hierarkiska ordningen följts?</v>
      </c>
      <c r="F862" s="951"/>
      <c r="G862" s="951"/>
      <c r="H862" s="952"/>
      <c r="I862" s="260"/>
      <c r="J862" s="330" t="str">
        <f>Translations!$B$259</f>
        <v>Om inte, varför?</v>
      </c>
      <c r="K862" s="871"/>
      <c r="L862" s="872"/>
      <c r="M862" s="872"/>
      <c r="N862" s="886"/>
      <c r="O862" s="19"/>
      <c r="P862" s="245"/>
      <c r="Q862" s="245"/>
      <c r="R862" s="245"/>
      <c r="S862" s="245"/>
      <c r="T862" s="245"/>
      <c r="U862" s="245"/>
      <c r="V862" s="368" t="b">
        <f>W860</f>
        <v>0</v>
      </c>
      <c r="W862" s="361" t="b">
        <f>OR(W858,AND(I862&lt;&gt;"",I862=TRUE))</f>
        <v>0</v>
      </c>
    </row>
    <row r="863" spans="1:23" ht="5.0999999999999996" customHeight="1" x14ac:dyDescent="0.25">
      <c r="C863" s="318"/>
      <c r="D863" s="319"/>
      <c r="E863" s="552"/>
      <c r="F863" s="552"/>
      <c r="G863" s="552"/>
      <c r="H863" s="552"/>
      <c r="I863" s="552"/>
      <c r="J863" s="552"/>
      <c r="K863" s="552"/>
      <c r="L863" s="552"/>
      <c r="M863" s="552"/>
      <c r="N863" s="553"/>
      <c r="O863" s="19"/>
      <c r="P863" s="245"/>
      <c r="Q863" s="245"/>
      <c r="R863" s="245"/>
      <c r="S863" s="245"/>
      <c r="T863" s="245"/>
      <c r="U863" s="245"/>
      <c r="V863" s="254"/>
      <c r="W863" s="360"/>
    </row>
    <row r="864" spans="1:23" ht="12.75" customHeight="1" x14ac:dyDescent="0.25">
      <c r="C864" s="318"/>
      <c r="D864" s="331"/>
      <c r="E864" s="331"/>
      <c r="F864" s="923" t="str">
        <f>Translations!$B$264</f>
        <v>Ytterligare uppgifter om eventuella avvikelser från hierarkin</v>
      </c>
      <c r="G864" s="923"/>
      <c r="H864" s="923"/>
      <c r="I864" s="923"/>
      <c r="J864" s="923"/>
      <c r="K864" s="923"/>
      <c r="L864" s="923"/>
      <c r="M864" s="923"/>
      <c r="N864" s="924"/>
      <c r="O864" s="19"/>
      <c r="P864" s="245"/>
      <c r="Q864" s="245"/>
      <c r="R864" s="245"/>
      <c r="S864" s="245"/>
      <c r="T864" s="245"/>
      <c r="U864" s="245"/>
      <c r="V864" s="254"/>
      <c r="W864" s="360"/>
    </row>
    <row r="865" spans="1:25" ht="25.5" customHeight="1" x14ac:dyDescent="0.25">
      <c r="C865" s="318"/>
      <c r="D865" s="331"/>
      <c r="E865" s="331"/>
      <c r="F865" s="891"/>
      <c r="G865" s="892"/>
      <c r="H865" s="892"/>
      <c r="I865" s="892"/>
      <c r="J865" s="892"/>
      <c r="K865" s="892"/>
      <c r="L865" s="892"/>
      <c r="M865" s="892"/>
      <c r="N865" s="893"/>
      <c r="O865" s="19"/>
      <c r="P865" s="245"/>
      <c r="Q865" s="245"/>
      <c r="R865" s="245"/>
      <c r="S865" s="245"/>
      <c r="T865" s="245"/>
      <c r="U865" s="245"/>
      <c r="V865" s="254"/>
      <c r="W865" s="366" t="b">
        <f>W862</f>
        <v>0</v>
      </c>
    </row>
    <row r="866" spans="1:25" ht="5.0999999999999996" customHeight="1" x14ac:dyDescent="0.25">
      <c r="C866" s="318"/>
      <c r="D866" s="319"/>
      <c r="E866" s="552"/>
      <c r="F866" s="552"/>
      <c r="G866" s="552"/>
      <c r="H866" s="552"/>
      <c r="I866" s="552"/>
      <c r="J866" s="552"/>
      <c r="K866" s="552"/>
      <c r="L866" s="552"/>
      <c r="M866" s="552"/>
      <c r="N866" s="553"/>
      <c r="O866" s="19"/>
      <c r="P866" s="245"/>
      <c r="Q866" s="245"/>
      <c r="R866" s="245"/>
      <c r="S866" s="245"/>
      <c r="T866" s="245"/>
      <c r="U866" s="245"/>
      <c r="V866" s="254"/>
      <c r="W866" s="360"/>
    </row>
    <row r="867" spans="1:25" ht="12.75" customHeight="1" x14ac:dyDescent="0.25">
      <c r="C867" s="318"/>
      <c r="D867" s="322" t="s">
        <v>33</v>
      </c>
      <c r="E867" s="925" t="str">
        <f>Translations!$B$363</f>
        <v>Beskrivning av den metod som används för att fastställa relevanta tillskrivningsbara utsläppsfaktorer enligt avsnitt 10.1.2 och 10.1.3 i bilaga VII till FAR.</v>
      </c>
      <c r="F867" s="925"/>
      <c r="G867" s="925"/>
      <c r="H867" s="925"/>
      <c r="I867" s="925"/>
      <c r="J867" s="925"/>
      <c r="K867" s="925"/>
      <c r="L867" s="925"/>
      <c r="M867" s="925"/>
      <c r="N867" s="926"/>
      <c r="O867" s="19"/>
      <c r="P867" s="245"/>
      <c r="Q867" s="245"/>
      <c r="R867" s="245"/>
      <c r="S867" s="245"/>
      <c r="T867" s="245"/>
      <c r="U867" s="245"/>
      <c r="V867" s="254"/>
      <c r="W867" s="360"/>
    </row>
    <row r="868" spans="1:25" ht="5.0999999999999996" customHeight="1" x14ac:dyDescent="0.25">
      <c r="C868" s="318"/>
      <c r="D868" s="319"/>
      <c r="E868" s="323"/>
      <c r="F868" s="213"/>
      <c r="G868" s="556"/>
      <c r="H868" s="556"/>
      <c r="I868" s="556"/>
      <c r="J868" s="556"/>
      <c r="K868" s="556"/>
      <c r="L868" s="556"/>
      <c r="M868" s="556"/>
      <c r="N868" s="557"/>
      <c r="O868" s="19"/>
      <c r="P868" s="245"/>
      <c r="Q868" s="245"/>
      <c r="R868" s="245"/>
      <c r="S868" s="245"/>
      <c r="T868" s="245"/>
      <c r="U868" s="245"/>
      <c r="V868" s="245"/>
      <c r="W868" s="360"/>
    </row>
    <row r="869" spans="1:25" ht="12.75" customHeight="1" x14ac:dyDescent="0.25">
      <c r="C869" s="318"/>
      <c r="D869" s="322"/>
      <c r="E869" s="324"/>
      <c r="F869" s="932" t="str">
        <f>IF(M761=EUConst_Relevant,HYPERLINK("#" &amp; Q869,EUConst_MsgDescription),"")</f>
        <v/>
      </c>
      <c r="G869" s="906"/>
      <c r="H869" s="906"/>
      <c r="I869" s="906"/>
      <c r="J869" s="906"/>
      <c r="K869" s="906"/>
      <c r="L869" s="906"/>
      <c r="M869" s="906"/>
      <c r="N869" s="907"/>
      <c r="O869" s="19"/>
      <c r="P869" s="22" t="s">
        <v>175</v>
      </c>
      <c r="Q869" s="371" t="str">
        <f>"#"&amp;ADDRESS(ROW($C$11),COLUMN($C$11))</f>
        <v>#$C$11</v>
      </c>
      <c r="R869" s="245"/>
      <c r="S869" s="245"/>
      <c r="T869" s="245"/>
      <c r="U869" s="245"/>
      <c r="V869" s="245"/>
      <c r="W869" s="360"/>
    </row>
    <row r="870" spans="1:25" ht="5.0999999999999996" customHeight="1" x14ac:dyDescent="0.25">
      <c r="C870" s="318"/>
      <c r="D870" s="322"/>
      <c r="E870" s="325"/>
      <c r="F870" s="933"/>
      <c r="G870" s="933"/>
      <c r="H870" s="933"/>
      <c r="I870" s="933"/>
      <c r="J870" s="933"/>
      <c r="K870" s="933"/>
      <c r="L870" s="933"/>
      <c r="M870" s="933"/>
      <c r="N870" s="934"/>
      <c r="O870" s="19"/>
      <c r="P870" s="245"/>
      <c r="Q870" s="245"/>
      <c r="R870" s="245"/>
      <c r="S870" s="245"/>
      <c r="T870" s="245"/>
      <c r="U870" s="245"/>
      <c r="V870" s="245"/>
      <c r="W870" s="360"/>
    </row>
    <row r="871" spans="1:25" s="249" customFormat="1" ht="50.1" customHeight="1" x14ac:dyDescent="0.25">
      <c r="A871" s="254"/>
      <c r="B871" s="12"/>
      <c r="C871" s="318"/>
      <c r="D871" s="331"/>
      <c r="E871" s="332"/>
      <c r="F871" s="891"/>
      <c r="G871" s="892"/>
      <c r="H871" s="892"/>
      <c r="I871" s="892"/>
      <c r="J871" s="892"/>
      <c r="K871" s="892"/>
      <c r="L871" s="892"/>
      <c r="M871" s="892"/>
      <c r="N871" s="893"/>
      <c r="O871" s="19"/>
      <c r="P871" s="269"/>
      <c r="Q871" s="245"/>
      <c r="R871" s="254"/>
      <c r="S871" s="245"/>
      <c r="T871" s="245"/>
      <c r="U871" s="254"/>
      <c r="V871" s="254"/>
      <c r="W871" s="366" t="b">
        <f>W860</f>
        <v>0</v>
      </c>
    </row>
    <row r="872" spans="1:25" ht="5.0999999999999996" customHeight="1" x14ac:dyDescent="0.25">
      <c r="C872" s="318"/>
      <c r="D872" s="322"/>
      <c r="E872" s="319"/>
      <c r="F872" s="319"/>
      <c r="G872" s="319"/>
      <c r="H872" s="319"/>
      <c r="I872" s="319"/>
      <c r="J872" s="319"/>
      <c r="K872" s="319"/>
      <c r="L872" s="319"/>
      <c r="M872" s="319"/>
      <c r="N872" s="320"/>
      <c r="O872" s="19"/>
      <c r="P872" s="245"/>
      <c r="Q872" s="245"/>
      <c r="R872" s="245"/>
      <c r="S872" s="245"/>
      <c r="T872" s="245"/>
      <c r="U872" s="245"/>
      <c r="V872" s="245"/>
      <c r="W872" s="360"/>
    </row>
    <row r="873" spans="1:25" ht="12.75" customHeight="1" thickBot="1" x14ac:dyDescent="0.3">
      <c r="C873" s="318"/>
      <c r="D873" s="322"/>
      <c r="E873" s="324"/>
      <c r="F873" s="935" t="str">
        <f>Translations!$B$210</f>
        <v>Hänvisning till externa filer, i förekommande fall</v>
      </c>
      <c r="G873" s="935"/>
      <c r="H873" s="935"/>
      <c r="I873" s="935"/>
      <c r="J873" s="935"/>
      <c r="K873" s="845"/>
      <c r="L873" s="845"/>
      <c r="M873" s="845"/>
      <c r="N873" s="845"/>
      <c r="O873" s="19"/>
      <c r="P873" s="245"/>
      <c r="Q873" s="245"/>
      <c r="R873" s="245"/>
      <c r="S873" s="245"/>
      <c r="T873" s="245"/>
      <c r="U873" s="245"/>
      <c r="V873" s="245"/>
      <c r="W873" s="367" t="b">
        <f>W871</f>
        <v>0</v>
      </c>
    </row>
    <row r="874" spans="1:25" s="20" customFormat="1" ht="13.2" x14ac:dyDescent="0.25">
      <c r="A874" s="18"/>
      <c r="B874" s="36"/>
      <c r="C874" s="337"/>
      <c r="D874" s="338"/>
      <c r="E874" s="338"/>
      <c r="F874" s="338"/>
      <c r="G874" s="338"/>
      <c r="H874" s="338"/>
      <c r="I874" s="338"/>
      <c r="J874" s="338"/>
      <c r="K874" s="338"/>
      <c r="L874" s="338"/>
      <c r="M874" s="338"/>
      <c r="N874" s="339"/>
      <c r="O874" s="19"/>
      <c r="P874" s="245"/>
      <c r="Q874" s="245"/>
      <c r="R874" s="245"/>
      <c r="S874" s="23"/>
      <c r="T874" s="22"/>
      <c r="U874" s="22"/>
      <c r="V874" s="22"/>
      <c r="W874" s="238"/>
    </row>
    <row r="875" spans="1:25" s="20" customFormat="1" ht="14.4" thickBot="1" x14ac:dyDescent="0.3">
      <c r="A875" s="18"/>
      <c r="B875" s="36"/>
      <c r="C875" s="36"/>
      <c r="D875" s="36"/>
      <c r="E875" s="36"/>
      <c r="F875" s="36"/>
      <c r="G875" s="36"/>
      <c r="H875" s="36"/>
      <c r="I875" s="36"/>
      <c r="J875" s="36"/>
      <c r="K875" s="36"/>
      <c r="L875" s="36"/>
      <c r="M875" s="36"/>
      <c r="N875" s="36"/>
      <c r="O875" s="19"/>
      <c r="P875" s="245"/>
      <c r="Q875" s="245"/>
      <c r="R875" s="23"/>
      <c r="S875" s="23"/>
      <c r="T875" s="22"/>
      <c r="U875" s="22"/>
      <c r="V875" s="22"/>
      <c r="W875" s="238"/>
      <c r="X875" s="244"/>
      <c r="Y875" s="244"/>
    </row>
    <row r="876" spans="1:25" s="20" customFormat="1" ht="12.75" customHeight="1" thickBot="1" x14ac:dyDescent="0.35">
      <c r="A876" s="18"/>
      <c r="B876" s="36"/>
      <c r="C876" s="281"/>
      <c r="D876" s="281"/>
      <c r="E876" s="281"/>
      <c r="F876" s="281"/>
      <c r="G876" s="281"/>
      <c r="H876" s="281"/>
      <c r="I876" s="281"/>
      <c r="J876" s="281"/>
      <c r="K876" s="281"/>
      <c r="L876" s="281"/>
      <c r="M876" s="281"/>
      <c r="N876" s="281"/>
      <c r="O876" s="19"/>
      <c r="P876" s="22"/>
      <c r="Q876" s="22"/>
      <c r="R876" s="23"/>
      <c r="S876" s="23"/>
      <c r="T876" s="22"/>
      <c r="U876" s="22"/>
      <c r="V876" s="22"/>
      <c r="W876" s="238"/>
      <c r="X876" s="244"/>
      <c r="Y876" s="244"/>
    </row>
    <row r="877" spans="1:25" s="20" customFormat="1" ht="15" customHeight="1" thickBot="1" x14ac:dyDescent="0.3">
      <c r="A877" s="18"/>
      <c r="B877" s="163"/>
      <c r="C877" s="374">
        <f>C761+1</f>
        <v>7</v>
      </c>
      <c r="D877" s="1020" t="str">
        <f>Translations!$B$386</f>
        <v>”Fall-back”-delanläggning:</v>
      </c>
      <c r="E877" s="1021"/>
      <c r="F877" s="1021"/>
      <c r="G877" s="1021"/>
      <c r="H877" s="1022"/>
      <c r="I877" s="1023" t="str">
        <f>INDEX(EUconst_FallBackListNames,$C877)</f>
        <v>Delanläggning med bränsleriktmärke (KL | CBAM)</v>
      </c>
      <c r="J877" s="1024"/>
      <c r="K877" s="1024"/>
      <c r="L877" s="1025"/>
      <c r="M877" s="1026" t="str">
        <f>IF(ISBLANK(INDEX(CNTR_FallBackSubInstRelevant,C877)),"",IF(INDEX(CNTR_FallBackSubInstRelevant,C877),EUConst_Relevant,EUConst_NotRelevant))</f>
        <v/>
      </c>
      <c r="N877" s="1027"/>
      <c r="O877" s="19"/>
      <c r="P877" s="373">
        <f>C877</f>
        <v>7</v>
      </c>
      <c r="Q877" s="245"/>
      <c r="R877" s="245"/>
      <c r="S877" s="245"/>
      <c r="T877" s="245"/>
      <c r="U877" s="23"/>
      <c r="V877" s="311" t="s">
        <v>326</v>
      </c>
      <c r="W877" s="356" t="b">
        <f>AND(CNTR_ExistSubInstEntries,M877=EUConst_NotRelevant)</f>
        <v>0</v>
      </c>
    </row>
    <row r="878" spans="1:25" s="20" customFormat="1" ht="12.75" customHeight="1" thickBot="1" x14ac:dyDescent="0.3">
      <c r="A878" s="18"/>
      <c r="B878" s="36"/>
      <c r="C878" s="278"/>
      <c r="D878" s="279"/>
      <c r="E878" s="279"/>
      <c r="F878" s="279"/>
      <c r="G878" s="279"/>
      <c r="H878" s="280"/>
      <c r="I878" s="1028" t="str">
        <f>IF(M877=EUConst_NotRelevant,HYPERLINK(Q878,EUconst_MsgGoToNextSubInst),IF(M877=EUConst_Relevant,HYPERLINK("",EUconst_MsgEnterThisSection),""))</f>
        <v/>
      </c>
      <c r="J878" s="1029"/>
      <c r="K878" s="1029"/>
      <c r="L878" s="1029"/>
      <c r="M878" s="1030"/>
      <c r="N878" s="1031"/>
      <c r="O878" s="19"/>
      <c r="P878" s="22" t="s">
        <v>175</v>
      </c>
      <c r="Q878" s="371" t="str">
        <f>"#JUMP_G"&amp;P877+1</f>
        <v>#JUMP_G8</v>
      </c>
      <c r="R878" s="22"/>
      <c r="S878" s="22"/>
      <c r="T878" s="22"/>
      <c r="U878" s="23"/>
      <c r="V878" s="23"/>
      <c r="W878" s="238"/>
      <c r="X878" s="244"/>
      <c r="Y878" s="244"/>
    </row>
    <row r="879" spans="1:25" ht="5.0999999999999996" customHeight="1" x14ac:dyDescent="0.25">
      <c r="C879" s="282"/>
      <c r="D879" s="283"/>
      <c r="E879" s="283"/>
      <c r="F879" s="283"/>
      <c r="G879" s="283"/>
      <c r="H879" s="283"/>
      <c r="I879" s="283"/>
      <c r="J879" s="283"/>
      <c r="K879" s="283"/>
      <c r="L879" s="283"/>
      <c r="M879" s="283"/>
      <c r="N879" s="284"/>
      <c r="O879" s="19"/>
      <c r="U879" s="23"/>
      <c r="V879" s="23"/>
      <c r="W879" s="238"/>
    </row>
    <row r="880" spans="1:25" ht="15" customHeight="1" x14ac:dyDescent="0.25">
      <c r="C880" s="224"/>
      <c r="E880" s="908" t="str">
        <f>CONCATENATE(EUconst_MsgSeeFirst," (G.I.1)")</f>
        <v>Utförliga anvisningar för datainmatning i detta verktyg finns i den första kopian av verktyget.  (G.I.1)</v>
      </c>
      <c r="F880" s="908"/>
      <c r="G880" s="908"/>
      <c r="H880" s="908"/>
      <c r="I880" s="908"/>
      <c r="J880" s="908"/>
      <c r="K880" s="908"/>
      <c r="L880" s="908"/>
      <c r="M880" s="908"/>
      <c r="N880" s="225"/>
      <c r="O880" s="19"/>
      <c r="U880" s="23"/>
      <c r="V880" s="23"/>
      <c r="W880" s="238"/>
    </row>
    <row r="881" spans="2:23" ht="5.0999999999999996" customHeight="1" x14ac:dyDescent="0.25">
      <c r="C881" s="224"/>
      <c r="N881" s="225"/>
      <c r="O881" s="19"/>
      <c r="U881" s="23"/>
      <c r="V881" s="23"/>
      <c r="W881" s="238"/>
    </row>
    <row r="882" spans="2:23" ht="12.75" customHeight="1" x14ac:dyDescent="0.25">
      <c r="B882" s="244"/>
      <c r="C882" s="224"/>
      <c r="D882" s="16" t="s">
        <v>25</v>
      </c>
      <c r="E882" s="744" t="str">
        <f>Translations!$B$297</f>
        <v>Delanläggningens systemgränser</v>
      </c>
      <c r="F882" s="744"/>
      <c r="G882" s="744"/>
      <c r="H882" s="744"/>
      <c r="I882" s="744"/>
      <c r="J882" s="744"/>
      <c r="K882" s="744"/>
      <c r="L882" s="744"/>
      <c r="M882" s="744"/>
      <c r="N882" s="961"/>
      <c r="O882" s="19"/>
      <c r="P882" s="245"/>
      <c r="Q882" s="245"/>
      <c r="R882" s="245"/>
      <c r="S882" s="245"/>
      <c r="T882" s="245"/>
      <c r="U882" s="23"/>
      <c r="V882" s="23"/>
      <c r="W882" s="238"/>
    </row>
    <row r="883" spans="2:23" ht="5.0999999999999996" customHeight="1" x14ac:dyDescent="0.25">
      <c r="B883" s="244"/>
      <c r="C883" s="224"/>
      <c r="N883" s="225"/>
      <c r="O883" s="19"/>
      <c r="P883" s="245"/>
      <c r="Q883" s="245"/>
      <c r="R883" s="245"/>
      <c r="S883" s="245"/>
      <c r="T883" s="245"/>
      <c r="U883" s="23"/>
      <c r="V883" s="23"/>
      <c r="W883" s="238"/>
    </row>
    <row r="884" spans="2:23" ht="12.75" customHeight="1" x14ac:dyDescent="0.25">
      <c r="B884" s="244"/>
      <c r="C884" s="224"/>
      <c r="D884" s="25" t="s">
        <v>31</v>
      </c>
      <c r="E884" s="862" t="str">
        <f>Translations!$B$249</f>
        <v>Information om tillämpad metod</v>
      </c>
      <c r="F884" s="862"/>
      <c r="G884" s="862"/>
      <c r="H884" s="862"/>
      <c r="I884" s="862"/>
      <c r="J884" s="862"/>
      <c r="K884" s="862"/>
      <c r="L884" s="862"/>
      <c r="M884" s="862"/>
      <c r="N884" s="968"/>
      <c r="O884" s="19"/>
      <c r="P884" s="245"/>
      <c r="Q884" s="245"/>
      <c r="R884" s="245"/>
      <c r="S884" s="245"/>
      <c r="T884" s="245"/>
      <c r="U884" s="23"/>
      <c r="V884" s="23"/>
      <c r="W884" s="238"/>
    </row>
    <row r="885" spans="2:23" ht="5.0999999999999996" customHeight="1" x14ac:dyDescent="0.25">
      <c r="B885" s="244"/>
      <c r="C885" s="224"/>
      <c r="D885" s="25"/>
      <c r="E885" s="783"/>
      <c r="F885" s="783"/>
      <c r="G885" s="783"/>
      <c r="H885" s="783"/>
      <c r="I885" s="783"/>
      <c r="J885" s="783"/>
      <c r="K885" s="783"/>
      <c r="L885" s="783"/>
      <c r="M885" s="783"/>
      <c r="N885" s="989"/>
      <c r="O885" s="19"/>
      <c r="P885" s="245"/>
      <c r="Q885" s="245"/>
      <c r="R885" s="245"/>
      <c r="S885" s="245"/>
      <c r="T885" s="245"/>
      <c r="U885" s="245"/>
      <c r="V885" s="245"/>
      <c r="W885" s="262"/>
    </row>
    <row r="886" spans="2:23" ht="50.1" customHeight="1" x14ac:dyDescent="0.25">
      <c r="B886" s="244"/>
      <c r="C886" s="224"/>
      <c r="D886" s="25"/>
      <c r="E886" s="972"/>
      <c r="F886" s="973"/>
      <c r="G886" s="973"/>
      <c r="H886" s="973"/>
      <c r="I886" s="973"/>
      <c r="J886" s="973"/>
      <c r="K886" s="973"/>
      <c r="L886" s="973"/>
      <c r="M886" s="973"/>
      <c r="N886" s="974"/>
      <c r="O886" s="19"/>
      <c r="P886" s="245"/>
      <c r="Q886" s="245"/>
      <c r="R886" s="245"/>
      <c r="S886" s="245"/>
      <c r="T886" s="245"/>
      <c r="U886" s="245"/>
      <c r="V886" s="245"/>
      <c r="W886" s="262"/>
    </row>
    <row r="887" spans="2:23" ht="5.0999999999999996" customHeight="1" x14ac:dyDescent="0.25">
      <c r="B887" s="244"/>
      <c r="C887" s="224"/>
      <c r="D887" s="25"/>
      <c r="N887" s="225"/>
      <c r="O887" s="19"/>
      <c r="P887" s="245"/>
      <c r="Q887" s="245"/>
      <c r="R887" s="245"/>
      <c r="S887" s="245"/>
      <c r="T887" s="245"/>
      <c r="U887" s="245"/>
      <c r="V887" s="245"/>
      <c r="W887" s="262"/>
    </row>
    <row r="888" spans="2:23" ht="12.75" customHeight="1" x14ac:dyDescent="0.25">
      <c r="B888" s="244"/>
      <c r="C888" s="224"/>
      <c r="D888" s="25" t="s">
        <v>32</v>
      </c>
      <c r="E888" s="975" t="str">
        <f>Translations!$B$210</f>
        <v>Hänvisning till externa filer, i förekommande fall</v>
      </c>
      <c r="F888" s="975"/>
      <c r="G888" s="975"/>
      <c r="H888" s="975"/>
      <c r="I888" s="975"/>
      <c r="J888" s="976"/>
      <c r="K888" s="845"/>
      <c r="L888" s="845"/>
      <c r="M888" s="845"/>
      <c r="N888" s="845"/>
      <c r="O888" s="19"/>
      <c r="P888" s="245"/>
      <c r="Q888" s="245"/>
      <c r="R888" s="245"/>
      <c r="S888" s="245"/>
      <c r="T888" s="245"/>
      <c r="U888" s="245"/>
      <c r="V888" s="245"/>
      <c r="W888" s="262"/>
    </row>
    <row r="889" spans="2:23" ht="5.0999999999999996" customHeight="1" x14ac:dyDescent="0.25">
      <c r="B889" s="244"/>
      <c r="C889" s="224"/>
      <c r="D889" s="25"/>
      <c r="N889" s="225"/>
      <c r="O889" s="19"/>
      <c r="P889" s="245"/>
      <c r="Q889" s="245"/>
      <c r="R889" s="245"/>
      <c r="S889" s="245"/>
      <c r="T889" s="245"/>
      <c r="U889" s="245"/>
      <c r="V889" s="245"/>
      <c r="W889" s="262"/>
    </row>
    <row r="890" spans="2:23" ht="12.75" customHeight="1" x14ac:dyDescent="0.25">
      <c r="B890" s="244"/>
      <c r="C890" s="224"/>
      <c r="D890" s="25" t="s">
        <v>33</v>
      </c>
      <c r="E890" s="975" t="str">
        <f>Translations!$B$305</f>
        <v>Hänvisning till ett separat utförligt flödesschema, i förekommande fall</v>
      </c>
      <c r="F890" s="975"/>
      <c r="G890" s="975"/>
      <c r="H890" s="975"/>
      <c r="I890" s="975"/>
      <c r="J890" s="976"/>
      <c r="K890" s="845"/>
      <c r="L890" s="845"/>
      <c r="M890" s="845"/>
      <c r="N890" s="845"/>
      <c r="O890" s="19"/>
      <c r="P890" s="245"/>
      <c r="Q890" s="245"/>
      <c r="R890" s="245"/>
      <c r="S890" s="245"/>
      <c r="T890" s="245"/>
      <c r="U890" s="245"/>
      <c r="V890" s="245"/>
      <c r="W890" s="262"/>
    </row>
    <row r="891" spans="2:23" ht="12.75" customHeight="1" x14ac:dyDescent="0.25">
      <c r="B891" s="244"/>
      <c r="C891" s="224"/>
      <c r="D891" s="25"/>
      <c r="E891" s="711" t="str">
        <f>Translations!$B$387</f>
        <v>Om det rör sig om mer komplexa delanläggningar, var god ge ett utförligt flödesschema om något sådant inte tagits med i punkt i ovan.</v>
      </c>
      <c r="F891" s="711"/>
      <c r="G891" s="711"/>
      <c r="H891" s="711"/>
      <c r="I891" s="711"/>
      <c r="J891" s="711"/>
      <c r="K891" s="711"/>
      <c r="L891" s="711"/>
      <c r="M891" s="711"/>
      <c r="N891" s="992"/>
      <c r="O891" s="19"/>
      <c r="P891" s="245"/>
      <c r="Q891" s="245"/>
      <c r="R891" s="245"/>
      <c r="S891" s="245"/>
      <c r="T891" s="245"/>
      <c r="U891" s="245"/>
      <c r="V891" s="245"/>
      <c r="W891" s="262"/>
    </row>
    <row r="892" spans="2:23" ht="5.0999999999999996" customHeight="1" x14ac:dyDescent="0.25">
      <c r="B892" s="244"/>
      <c r="C892" s="224"/>
      <c r="D892" s="25"/>
      <c r="N892" s="225"/>
      <c r="O892" s="19"/>
      <c r="P892" s="245"/>
      <c r="Q892" s="245"/>
      <c r="R892" s="245"/>
      <c r="S892" s="245"/>
      <c r="T892" s="245"/>
      <c r="U892" s="245"/>
      <c r="V892" s="245"/>
      <c r="W892" s="262"/>
    </row>
    <row r="893" spans="2:23" ht="5.0999999999999996" customHeight="1" x14ac:dyDescent="0.25">
      <c r="B893" s="244"/>
      <c r="C893" s="232"/>
      <c r="D893" s="235"/>
      <c r="E893" s="233"/>
      <c r="F893" s="233"/>
      <c r="G893" s="233"/>
      <c r="H893" s="233"/>
      <c r="I893" s="233"/>
      <c r="J893" s="233"/>
      <c r="K893" s="233"/>
      <c r="L893" s="233"/>
      <c r="M893" s="233"/>
      <c r="N893" s="234"/>
      <c r="O893" s="19"/>
      <c r="P893" s="245"/>
      <c r="Q893" s="245"/>
      <c r="R893" s="245"/>
      <c r="S893" s="245"/>
      <c r="T893" s="245"/>
      <c r="U893" s="245"/>
      <c r="V893" s="245"/>
      <c r="W893" s="262"/>
    </row>
    <row r="894" spans="2:23" ht="12.75" customHeight="1" x14ac:dyDescent="0.25">
      <c r="B894" s="244"/>
      <c r="C894" s="224"/>
      <c r="D894" s="16" t="s">
        <v>26</v>
      </c>
      <c r="E894" s="744" t="str">
        <f>Translations!$B$388</f>
        <v>Metod för att fastställa den årliga verksamhetsnivån</v>
      </c>
      <c r="F894" s="744"/>
      <c r="G894" s="744"/>
      <c r="H894" s="744"/>
      <c r="I894" s="744"/>
      <c r="J894" s="744"/>
      <c r="K894" s="744"/>
      <c r="L894" s="744"/>
      <c r="M894" s="744"/>
      <c r="N894" s="961"/>
      <c r="O894" s="19"/>
      <c r="P894" s="245"/>
      <c r="Q894" s="245"/>
      <c r="R894" s="245"/>
      <c r="S894" s="254"/>
      <c r="T894" s="254"/>
      <c r="U894" s="245"/>
      <c r="V894" s="245"/>
      <c r="W894" s="262"/>
    </row>
    <row r="895" spans="2:23" ht="25.5" customHeight="1" x14ac:dyDescent="0.25">
      <c r="B895" s="244"/>
      <c r="C895" s="224"/>
      <c r="E895" s="783" t="str">
        <f>Translations!$B$389</f>
        <v>För det särskilda syftet med datainsamling i enlighet med NIMs, bör detta avsnitt innefatta alla uppgifter som ges i avsnitt G.a i mallen för insamling av referensdata.</v>
      </c>
      <c r="F895" s="864"/>
      <c r="G895" s="864"/>
      <c r="H895" s="864"/>
      <c r="I895" s="864"/>
      <c r="J895" s="864"/>
      <c r="K895" s="864"/>
      <c r="L895" s="864"/>
      <c r="M895" s="864"/>
      <c r="N895" s="998"/>
      <c r="O895" s="19"/>
      <c r="P895" s="245"/>
      <c r="Q895" s="245"/>
      <c r="R895" s="245"/>
      <c r="S895" s="245"/>
      <c r="T895" s="245"/>
      <c r="U895" s="245"/>
      <c r="V895" s="245"/>
      <c r="W895" s="262"/>
    </row>
    <row r="896" spans="2:23" ht="5.0999999999999996" customHeight="1" x14ac:dyDescent="0.25">
      <c r="B896" s="244"/>
      <c r="C896" s="224"/>
      <c r="D896" s="25"/>
      <c r="E896" s="25"/>
      <c r="F896" s="25"/>
      <c r="G896" s="25"/>
      <c r="H896" s="25"/>
      <c r="I896" s="25"/>
      <c r="J896" s="25"/>
      <c r="K896" s="25"/>
      <c r="L896" s="25"/>
      <c r="M896" s="25"/>
      <c r="N896" s="530"/>
      <c r="O896" s="19"/>
      <c r="P896" s="22"/>
      <c r="Q896" s="245"/>
      <c r="R896" s="245"/>
      <c r="S896" s="245"/>
      <c r="T896" s="245"/>
      <c r="U896" s="245"/>
      <c r="V896" s="245"/>
      <c r="W896" s="262"/>
    </row>
    <row r="897" spans="1:23" ht="12.75" customHeight="1" x14ac:dyDescent="0.25">
      <c r="B897" s="244"/>
      <c r="C897" s="224"/>
      <c r="D897" s="25" t="s">
        <v>32</v>
      </c>
      <c r="E897" s="862" t="str">
        <f>Translations!$B$249</f>
        <v>Information om tillämpad metod</v>
      </c>
      <c r="F897" s="862"/>
      <c r="G897" s="862"/>
      <c r="H897" s="862"/>
      <c r="I897" s="862"/>
      <c r="J897" s="862"/>
      <c r="K897" s="862"/>
      <c r="L897" s="862"/>
      <c r="M897" s="862"/>
      <c r="N897" s="968"/>
      <c r="O897" s="19"/>
      <c r="P897" s="245"/>
      <c r="Q897" s="245"/>
      <c r="R897" s="245"/>
      <c r="S897" s="245"/>
      <c r="T897" s="245"/>
      <c r="U897" s="245"/>
      <c r="V897" s="245"/>
      <c r="W897" s="262"/>
    </row>
    <row r="898" spans="1:23" ht="25.5" customHeight="1" x14ac:dyDescent="0.25">
      <c r="B898" s="244"/>
      <c r="C898" s="224"/>
      <c r="I898" s="863" t="str">
        <f>Translations!$B$254</f>
        <v>Datakälla</v>
      </c>
      <c r="J898" s="863"/>
      <c r="K898" s="863" t="str">
        <f>Translations!$B$255</f>
        <v>Andra datakällor 
(i förekommande fall)</v>
      </c>
      <c r="L898" s="863"/>
      <c r="M898" s="863" t="str">
        <f>Translations!$B$255</f>
        <v>Andra datakällor 
(i förekommande fall)</v>
      </c>
      <c r="N898" s="863"/>
      <c r="O898" s="19"/>
      <c r="P898" s="245"/>
      <c r="Q898" s="245"/>
      <c r="R898" s="245"/>
      <c r="S898" s="245"/>
      <c r="T898" s="245"/>
      <c r="U898" s="245"/>
      <c r="V898" s="245"/>
      <c r="W898" s="262"/>
    </row>
    <row r="899" spans="1:23" ht="12.75" customHeight="1" x14ac:dyDescent="0.25">
      <c r="B899" s="244"/>
      <c r="C899" s="224"/>
      <c r="D899" s="25"/>
      <c r="E899" s="118" t="s">
        <v>310</v>
      </c>
      <c r="F899" s="869" t="str">
        <f>Translations!$B$833</f>
        <v>Insatsbränsle och insatsmaterial</v>
      </c>
      <c r="G899" s="869"/>
      <c r="H899" s="870"/>
      <c r="I899" s="871"/>
      <c r="J899" s="872"/>
      <c r="K899" s="873"/>
      <c r="L899" s="874"/>
      <c r="M899" s="873"/>
      <c r="N899" s="890"/>
      <c r="O899" s="19"/>
      <c r="P899" s="245"/>
      <c r="Q899" s="245"/>
      <c r="R899" s="245"/>
      <c r="S899" s="245"/>
      <c r="T899" s="245"/>
      <c r="U899" s="245"/>
      <c r="V899" s="245"/>
      <c r="W899" s="262"/>
    </row>
    <row r="900" spans="1:23" ht="12.75" customHeight="1" x14ac:dyDescent="0.25">
      <c r="B900" s="244"/>
      <c r="C900" s="224"/>
      <c r="D900" s="25"/>
      <c r="E900" s="118" t="s">
        <v>311</v>
      </c>
      <c r="F900" s="869" t="str">
        <f>Translations!$B$256</f>
        <v>Energiinnehåll</v>
      </c>
      <c r="G900" s="869"/>
      <c r="H900" s="870"/>
      <c r="I900" s="871"/>
      <c r="J900" s="872"/>
      <c r="K900" s="873"/>
      <c r="L900" s="874"/>
      <c r="M900" s="873"/>
      <c r="N900" s="890"/>
      <c r="O900" s="19"/>
      <c r="P900" s="245"/>
      <c r="Q900" s="245"/>
      <c r="R900" s="245"/>
      <c r="S900" s="245"/>
      <c r="T900" s="245"/>
      <c r="U900" s="245"/>
      <c r="V900" s="245"/>
      <c r="W900" s="262"/>
    </row>
    <row r="901" spans="1:23" ht="12.75" customHeight="1" x14ac:dyDescent="0.25">
      <c r="C901" s="224"/>
      <c r="D901" s="25"/>
      <c r="E901" s="118" t="s">
        <v>312</v>
      </c>
      <c r="F901" s="869" t="str">
        <f>Translations!$B$826</f>
        <v>Tillförd el för värmeproduktion</v>
      </c>
      <c r="G901" s="869"/>
      <c r="H901" s="870"/>
      <c r="I901" s="871"/>
      <c r="J901" s="872"/>
      <c r="K901" s="873"/>
      <c r="L901" s="874"/>
      <c r="M901" s="873"/>
      <c r="N901" s="890"/>
      <c r="O901" s="19"/>
      <c r="P901" s="245"/>
      <c r="Q901" s="245"/>
      <c r="R901" s="245"/>
      <c r="S901" s="245"/>
      <c r="T901" s="245"/>
      <c r="U901" s="245"/>
      <c r="V901" s="245"/>
      <c r="W901" s="245"/>
    </row>
    <row r="902" spans="1:23" ht="5.0999999999999996" customHeight="1" x14ac:dyDescent="0.25">
      <c r="B902" s="244"/>
      <c r="C902" s="224"/>
      <c r="D902" s="25"/>
      <c r="N902" s="225"/>
      <c r="O902" s="19"/>
      <c r="P902" s="245"/>
      <c r="Q902" s="245"/>
      <c r="R902" s="245"/>
      <c r="S902" s="245"/>
      <c r="T902" s="245"/>
      <c r="U902" s="245"/>
      <c r="V902" s="245"/>
      <c r="W902" s="262"/>
    </row>
    <row r="903" spans="1:23" ht="12.75" customHeight="1" x14ac:dyDescent="0.25">
      <c r="B903" s="244"/>
      <c r="C903" s="224"/>
      <c r="D903" s="25"/>
      <c r="E903" s="118" t="s">
        <v>313</v>
      </c>
      <c r="F903" s="657" t="str">
        <f>Translations!$B$257</f>
        <v>Beskrivning av den metod som används</v>
      </c>
      <c r="G903" s="657"/>
      <c r="H903" s="657"/>
      <c r="I903" s="657"/>
      <c r="J903" s="657"/>
      <c r="K903" s="657"/>
      <c r="L903" s="657"/>
      <c r="M903" s="657"/>
      <c r="N903" s="940"/>
      <c r="O903" s="19"/>
      <c r="P903" s="245"/>
      <c r="Q903" s="245"/>
      <c r="R903" s="245"/>
      <c r="S903" s="245"/>
      <c r="T903" s="245"/>
      <c r="U903" s="245"/>
      <c r="V903" s="245"/>
      <c r="W903" s="262"/>
    </row>
    <row r="904" spans="1:23" ht="5.0999999999999996" customHeight="1" x14ac:dyDescent="0.25">
      <c r="C904" s="224"/>
      <c r="E904" s="37"/>
      <c r="F904" s="531"/>
      <c r="G904" s="533"/>
      <c r="H904" s="533"/>
      <c r="I904" s="533"/>
      <c r="J904" s="533"/>
      <c r="K904" s="533"/>
      <c r="L904" s="533"/>
      <c r="M904" s="533"/>
      <c r="N904" s="549"/>
      <c r="O904" s="19"/>
      <c r="P904" s="245"/>
      <c r="Q904" s="245"/>
      <c r="R904" s="245"/>
      <c r="S904" s="245"/>
      <c r="T904" s="245"/>
      <c r="U904" s="245"/>
      <c r="V904" s="245"/>
      <c r="W904" s="262"/>
    </row>
    <row r="905" spans="1:23" ht="12.75" customHeight="1" x14ac:dyDescent="0.25">
      <c r="C905" s="224"/>
      <c r="D905" s="25"/>
      <c r="E905" s="118"/>
      <c r="F905" s="932" t="str">
        <f>IF(M877=EUConst_Relevant,HYPERLINK("#" &amp; Q905,EUConst_MsgDescription),"")</f>
        <v/>
      </c>
      <c r="G905" s="906"/>
      <c r="H905" s="906"/>
      <c r="I905" s="906"/>
      <c r="J905" s="906"/>
      <c r="K905" s="906"/>
      <c r="L905" s="906"/>
      <c r="M905" s="906"/>
      <c r="N905" s="907"/>
      <c r="O905" s="19"/>
      <c r="P905" s="22" t="s">
        <v>175</v>
      </c>
      <c r="Q905" s="371" t="str">
        <f>"#"&amp;ADDRESS(ROW($C$11),COLUMN($C$11))</f>
        <v>#$C$11</v>
      </c>
      <c r="R905" s="245"/>
      <c r="S905" s="245"/>
      <c r="T905" s="245"/>
      <c r="U905" s="245"/>
      <c r="V905" s="245"/>
      <c r="W905" s="262"/>
    </row>
    <row r="906" spans="1:23" ht="5.0999999999999996" customHeight="1" x14ac:dyDescent="0.25">
      <c r="C906" s="224"/>
      <c r="D906" s="25"/>
      <c r="E906" s="24"/>
      <c r="F906" s="941"/>
      <c r="G906" s="941"/>
      <c r="H906" s="941"/>
      <c r="I906" s="941"/>
      <c r="J906" s="941"/>
      <c r="K906" s="941"/>
      <c r="L906" s="941"/>
      <c r="M906" s="941"/>
      <c r="N906" s="942"/>
      <c r="O906" s="19"/>
      <c r="P906" s="245"/>
      <c r="Q906" s="245"/>
      <c r="R906" s="245"/>
      <c r="S906" s="245"/>
      <c r="T906" s="245"/>
      <c r="U906" s="245"/>
      <c r="V906" s="245"/>
      <c r="W906" s="262"/>
    </row>
    <row r="907" spans="1:23" s="249" customFormat="1" ht="50.1" customHeight="1" x14ac:dyDescent="0.25">
      <c r="A907" s="254"/>
      <c r="B907" s="12"/>
      <c r="C907" s="224"/>
      <c r="D907" s="24"/>
      <c r="E907" s="24"/>
      <c r="F907" s="891"/>
      <c r="G907" s="892"/>
      <c r="H907" s="892"/>
      <c r="I907" s="892"/>
      <c r="J907" s="892"/>
      <c r="K907" s="892"/>
      <c r="L907" s="892"/>
      <c r="M907" s="892"/>
      <c r="N907" s="893"/>
      <c r="O907" s="19"/>
      <c r="P907" s="254"/>
      <c r="Q907" s="254"/>
      <c r="R907" s="254"/>
      <c r="S907" s="245"/>
      <c r="T907" s="245"/>
      <c r="U907" s="245"/>
      <c r="V907" s="245"/>
      <c r="W907" s="262"/>
    </row>
    <row r="908" spans="1:23" ht="5.0999999999999996" customHeight="1" x14ac:dyDescent="0.25">
      <c r="C908" s="224"/>
      <c r="D908" s="25"/>
      <c r="N908" s="225"/>
      <c r="O908" s="19"/>
      <c r="P908" s="245"/>
      <c r="Q908" s="245"/>
      <c r="R908" s="245"/>
      <c r="S908" s="245"/>
      <c r="T908" s="245"/>
      <c r="U908" s="245"/>
      <c r="V908" s="245"/>
      <c r="W908" s="262"/>
    </row>
    <row r="909" spans="1:23" ht="12.75" customHeight="1" x14ac:dyDescent="0.25">
      <c r="C909" s="224"/>
      <c r="D909" s="25"/>
      <c r="E909" s="118" t="s">
        <v>314</v>
      </c>
      <c r="F909" s="894" t="str">
        <f>Translations!$B$210</f>
        <v>Hänvisning till externa filer, i förekommande fall</v>
      </c>
      <c r="G909" s="894"/>
      <c r="H909" s="894"/>
      <c r="I909" s="894"/>
      <c r="J909" s="894"/>
      <c r="K909" s="845"/>
      <c r="L909" s="845"/>
      <c r="M909" s="845"/>
      <c r="N909" s="845"/>
      <c r="O909" s="19"/>
      <c r="P909" s="245"/>
      <c r="Q909" s="245"/>
      <c r="R909" s="245"/>
      <c r="S909" s="245"/>
      <c r="T909" s="245"/>
      <c r="U909" s="245"/>
      <c r="V909" s="245"/>
      <c r="W909" s="262" t="s">
        <v>168</v>
      </c>
    </row>
    <row r="910" spans="1:23" ht="5.0999999999999996" customHeight="1" thickBot="1" x14ac:dyDescent="0.3">
      <c r="C910" s="224"/>
      <c r="D910" s="25"/>
      <c r="N910" s="225"/>
      <c r="O910" s="19"/>
      <c r="P910" s="245"/>
      <c r="Q910" s="245"/>
      <c r="R910" s="245"/>
      <c r="S910" s="245"/>
      <c r="T910" s="245"/>
      <c r="U910" s="245"/>
      <c r="V910" s="245"/>
      <c r="W910" s="245"/>
    </row>
    <row r="911" spans="1:23" ht="12.75" customHeight="1" x14ac:dyDescent="0.25">
      <c r="C911" s="224"/>
      <c r="D911" s="25" t="s">
        <v>32</v>
      </c>
      <c r="E911" s="884" t="str">
        <f>Translations!$B$258</f>
        <v>Har den hierarkiska ordningen följts?</v>
      </c>
      <c r="F911" s="884"/>
      <c r="G911" s="884"/>
      <c r="H911" s="885"/>
      <c r="I911" s="260"/>
      <c r="J911" s="256" t="str">
        <f>Translations!$B$259</f>
        <v>Om inte, varför?</v>
      </c>
      <c r="K911" s="871"/>
      <c r="L911" s="872"/>
      <c r="M911" s="872"/>
      <c r="N911" s="886"/>
      <c r="O911" s="19"/>
      <c r="P911" s="245"/>
      <c r="Q911" s="245"/>
      <c r="R911" s="245"/>
      <c r="S911" s="245"/>
      <c r="T911" s="245"/>
      <c r="U911" s="245"/>
      <c r="V911" s="245"/>
      <c r="W911" s="364" t="b">
        <f>AND(I911&lt;&gt;"",I911=TRUE)</f>
        <v>0</v>
      </c>
    </row>
    <row r="912" spans="1:23" ht="5.0999999999999996" customHeight="1" x14ac:dyDescent="0.25">
      <c r="C912" s="224"/>
      <c r="E912" s="431"/>
      <c r="F912" s="431"/>
      <c r="G912" s="431"/>
      <c r="H912" s="431"/>
      <c r="I912" s="431"/>
      <c r="J912" s="431"/>
      <c r="K912" s="431"/>
      <c r="L912" s="431"/>
      <c r="M912" s="431"/>
      <c r="N912" s="555"/>
      <c r="O912" s="19"/>
      <c r="P912" s="245"/>
      <c r="Q912" s="245"/>
      <c r="R912" s="245"/>
      <c r="S912" s="245"/>
      <c r="T912" s="245"/>
      <c r="U912" s="245"/>
      <c r="V912" s="245"/>
      <c r="W912" s="360"/>
    </row>
    <row r="913" spans="2:23" ht="12.75" customHeight="1" x14ac:dyDescent="0.25">
      <c r="C913" s="224"/>
      <c r="D913" s="12"/>
      <c r="E913" s="12"/>
      <c r="F913" s="657" t="str">
        <f>Translations!$B$264</f>
        <v>Ytterligare uppgifter om eventuella avvikelser från hierarkin</v>
      </c>
      <c r="G913" s="657"/>
      <c r="H913" s="657"/>
      <c r="I913" s="657"/>
      <c r="J913" s="657"/>
      <c r="K913" s="657"/>
      <c r="L913" s="657"/>
      <c r="M913" s="657"/>
      <c r="N913" s="940"/>
      <c r="O913" s="19"/>
      <c r="P913" s="245"/>
      <c r="Q913" s="245"/>
      <c r="R913" s="245"/>
      <c r="S913" s="245"/>
      <c r="T913" s="245"/>
      <c r="U913" s="245"/>
      <c r="V913" s="245"/>
      <c r="W913" s="360"/>
    </row>
    <row r="914" spans="2:23" ht="25.5" customHeight="1" thickBot="1" x14ac:dyDescent="0.3">
      <c r="C914" s="224"/>
      <c r="D914" s="12"/>
      <c r="E914" s="12"/>
      <c r="F914" s="982"/>
      <c r="G914" s="983"/>
      <c r="H914" s="983"/>
      <c r="I914" s="983"/>
      <c r="J914" s="983"/>
      <c r="K914" s="983"/>
      <c r="L914" s="983"/>
      <c r="M914" s="983"/>
      <c r="N914" s="984"/>
      <c r="O914" s="19"/>
      <c r="P914" s="245"/>
      <c r="Q914" s="245"/>
      <c r="R914" s="245"/>
      <c r="S914" s="245"/>
      <c r="T914" s="245"/>
      <c r="U914" s="245"/>
      <c r="V914" s="245"/>
      <c r="W914" s="268" t="b">
        <f>W911</f>
        <v>0</v>
      </c>
    </row>
    <row r="915" spans="2:23" ht="5.0999999999999996" customHeight="1" x14ac:dyDescent="0.25">
      <c r="C915" s="224"/>
      <c r="D915" s="25"/>
      <c r="N915" s="225"/>
      <c r="O915" s="19"/>
      <c r="P915" s="245"/>
      <c r="Q915" s="245"/>
      <c r="R915" s="245"/>
      <c r="S915" s="245"/>
      <c r="T915" s="245"/>
      <c r="U915" s="245"/>
      <c r="V915" s="245"/>
      <c r="W915" s="262"/>
    </row>
    <row r="916" spans="2:23" ht="12.75" customHeight="1" x14ac:dyDescent="0.25">
      <c r="C916" s="224"/>
      <c r="D916" s="25" t="s">
        <v>33</v>
      </c>
      <c r="E916" s="985" t="str">
        <f>Translations!$B$828</f>
        <v>Beskrivning av metoden för att spåra de tillverkade produkterna och varorna</v>
      </c>
      <c r="F916" s="985"/>
      <c r="G916" s="985"/>
      <c r="H916" s="985"/>
      <c r="I916" s="985"/>
      <c r="J916" s="985"/>
      <c r="K916" s="985"/>
      <c r="L916" s="985"/>
      <c r="M916" s="985"/>
      <c r="N916" s="986"/>
      <c r="O916" s="19"/>
      <c r="P916" s="245"/>
      <c r="Q916" s="245"/>
      <c r="R916" s="245"/>
      <c r="S916" s="245"/>
      <c r="T916" s="245"/>
      <c r="U916" s="245"/>
      <c r="V916" s="245"/>
      <c r="W916" s="262"/>
    </row>
    <row r="917" spans="2:23" ht="5.0999999999999996" customHeight="1" x14ac:dyDescent="0.25">
      <c r="C917" s="224"/>
      <c r="E917" s="37"/>
      <c r="F917" s="531"/>
      <c r="G917" s="533"/>
      <c r="H917" s="533"/>
      <c r="I917" s="533"/>
      <c r="J917" s="533"/>
      <c r="K917" s="533"/>
      <c r="L917" s="533"/>
      <c r="M917" s="533"/>
      <c r="N917" s="549"/>
      <c r="O917" s="19"/>
      <c r="P917" s="245"/>
      <c r="Q917" s="245"/>
      <c r="R917" s="245"/>
      <c r="S917" s="245"/>
      <c r="T917" s="245"/>
      <c r="U917" s="245"/>
      <c r="V917" s="245"/>
      <c r="W917" s="262"/>
    </row>
    <row r="918" spans="2:23" ht="12.75" customHeight="1" x14ac:dyDescent="0.25">
      <c r="C918" s="224"/>
      <c r="D918" s="25"/>
      <c r="E918" s="118"/>
      <c r="F918" s="932" t="str">
        <f>IF(M877=EUConst_Relevant,HYPERLINK("#" &amp; Q918,EUConst_MsgDescription),"")</f>
        <v/>
      </c>
      <c r="G918" s="906"/>
      <c r="H918" s="906"/>
      <c r="I918" s="906"/>
      <c r="J918" s="906"/>
      <c r="K918" s="906"/>
      <c r="L918" s="906"/>
      <c r="M918" s="906"/>
      <c r="N918" s="907"/>
      <c r="O918" s="19"/>
      <c r="P918" s="22" t="s">
        <v>175</v>
      </c>
      <c r="Q918" s="371" t="str">
        <f>"#"&amp;ADDRESS(ROW($C$11),COLUMN($C$11))</f>
        <v>#$C$11</v>
      </c>
      <c r="R918" s="245"/>
      <c r="S918" s="245"/>
      <c r="T918" s="245"/>
      <c r="U918" s="245"/>
      <c r="V918" s="245"/>
      <c r="W918" s="262"/>
    </row>
    <row r="919" spans="2:23" ht="5.0999999999999996" customHeight="1" x14ac:dyDescent="0.25">
      <c r="C919" s="224"/>
      <c r="D919" s="25"/>
      <c r="E919" s="24"/>
      <c r="F919" s="941"/>
      <c r="G919" s="941"/>
      <c r="H919" s="941"/>
      <c r="I919" s="941"/>
      <c r="J919" s="941"/>
      <c r="K919" s="941"/>
      <c r="L919" s="941"/>
      <c r="M919" s="941"/>
      <c r="N919" s="942"/>
      <c r="O919" s="19"/>
      <c r="P919" s="245"/>
      <c r="Q919" s="245"/>
      <c r="R919" s="245"/>
      <c r="S919" s="245"/>
      <c r="T919" s="245"/>
      <c r="U919" s="245"/>
      <c r="V919" s="245"/>
      <c r="W919" s="262"/>
    </row>
    <row r="920" spans="2:23" ht="50.1" customHeight="1" x14ac:dyDescent="0.25">
      <c r="B920" s="244"/>
      <c r="C920" s="224"/>
      <c r="D920" s="25"/>
      <c r="E920" s="265"/>
      <c r="F920" s="871"/>
      <c r="G920" s="872"/>
      <c r="H920" s="872"/>
      <c r="I920" s="872"/>
      <c r="J920" s="872"/>
      <c r="K920" s="872"/>
      <c r="L920" s="872"/>
      <c r="M920" s="872"/>
      <c r="N920" s="886"/>
      <c r="O920" s="19"/>
      <c r="P920" s="245"/>
      <c r="Q920" s="245"/>
      <c r="R920" s="245"/>
      <c r="S920" s="245"/>
      <c r="T920" s="245"/>
      <c r="U920" s="245"/>
      <c r="V920" s="245"/>
      <c r="W920" s="262"/>
    </row>
    <row r="921" spans="2:23" ht="5.0999999999999996" customHeight="1" x14ac:dyDescent="0.25">
      <c r="B921" s="244"/>
      <c r="C921" s="344"/>
      <c r="D921" s="345"/>
      <c r="E921" s="350"/>
      <c r="F921" s="551"/>
      <c r="G921" s="551"/>
      <c r="H921" s="551"/>
      <c r="I921" s="551"/>
      <c r="J921" s="551"/>
      <c r="K921" s="551"/>
      <c r="L921" s="551"/>
      <c r="M921" s="551"/>
      <c r="N921" s="351"/>
      <c r="O921" s="19"/>
      <c r="P921" s="245"/>
      <c r="Q921" s="245"/>
      <c r="R921" s="254"/>
      <c r="S921" s="245"/>
      <c r="T921" s="245"/>
      <c r="U921" s="245"/>
      <c r="V921" s="245"/>
      <c r="W921" s="262"/>
    </row>
    <row r="922" spans="2:23" ht="12.75" customHeight="1" x14ac:dyDescent="0.25">
      <c r="B922" s="244"/>
      <c r="C922" s="352"/>
      <c r="D922" s="353"/>
      <c r="E922" s="353"/>
      <c r="F922" s="353"/>
      <c r="G922" s="353"/>
      <c r="H922" s="353"/>
      <c r="I922" s="353"/>
      <c r="J922" s="353"/>
      <c r="K922" s="353"/>
      <c r="L922" s="353"/>
      <c r="M922" s="353"/>
      <c r="N922" s="354"/>
      <c r="O922" s="19"/>
      <c r="P922" s="245"/>
      <c r="Q922" s="245"/>
      <c r="R922" s="245"/>
      <c r="S922" s="245"/>
      <c r="T922" s="245"/>
      <c r="U922" s="245"/>
      <c r="V922" s="245"/>
      <c r="W922" s="262"/>
    </row>
    <row r="923" spans="2:23" ht="15" customHeight="1" x14ac:dyDescent="0.25">
      <c r="B923" s="244"/>
      <c r="C923" s="318"/>
      <c r="D923" s="969" t="str">
        <f>Translations!$B$329</f>
        <v>Uppgifter som krävs för att fastställa den riktmärkesrelaterade förbättringsfaktorn enligt artikel 10a.2 i direktivet</v>
      </c>
      <c r="E923" s="970"/>
      <c r="F923" s="970"/>
      <c r="G923" s="970"/>
      <c r="H923" s="970"/>
      <c r="I923" s="970"/>
      <c r="J923" s="970"/>
      <c r="K923" s="970"/>
      <c r="L923" s="970"/>
      <c r="M923" s="970"/>
      <c r="N923" s="971"/>
      <c r="O923" s="19"/>
      <c r="P923" s="245"/>
      <c r="Q923" s="245"/>
      <c r="R923" s="245"/>
      <c r="S923" s="245"/>
      <c r="T923" s="245"/>
      <c r="U923" s="245"/>
      <c r="V923" s="245"/>
      <c r="W923" s="262"/>
    </row>
    <row r="924" spans="2:23" ht="5.0999999999999996" customHeight="1" x14ac:dyDescent="0.25">
      <c r="B924" s="244"/>
      <c r="C924" s="318"/>
      <c r="D924" s="319"/>
      <c r="E924" s="319"/>
      <c r="F924" s="319"/>
      <c r="G924" s="319"/>
      <c r="H924" s="319"/>
      <c r="I924" s="319"/>
      <c r="J924" s="319"/>
      <c r="K924" s="319"/>
      <c r="L924" s="319"/>
      <c r="M924" s="319"/>
      <c r="N924" s="320"/>
      <c r="O924" s="19"/>
      <c r="P924" s="245"/>
      <c r="Q924" s="245"/>
      <c r="R924" s="245"/>
      <c r="S924" s="245"/>
      <c r="T924" s="245"/>
      <c r="U924" s="245"/>
      <c r="V924" s="245"/>
      <c r="W924" s="262"/>
    </row>
    <row r="925" spans="2:23" ht="12.75" customHeight="1" x14ac:dyDescent="0.25">
      <c r="B925" s="244"/>
      <c r="C925" s="318"/>
      <c r="D925" s="321" t="s">
        <v>27</v>
      </c>
      <c r="E925" s="977" t="str">
        <f>Translations!$B$330</f>
        <v>Utsläpp som direkt kan tillskrivas delanläggningen</v>
      </c>
      <c r="F925" s="977"/>
      <c r="G925" s="977"/>
      <c r="H925" s="977"/>
      <c r="I925" s="977"/>
      <c r="J925" s="977"/>
      <c r="K925" s="977"/>
      <c r="L925" s="977"/>
      <c r="M925" s="977"/>
      <c r="N925" s="978"/>
      <c r="O925" s="19"/>
      <c r="P925" s="245"/>
      <c r="Q925" s="245"/>
      <c r="R925" s="245"/>
      <c r="S925" s="245"/>
      <c r="T925" s="245"/>
      <c r="U925" s="245"/>
      <c r="V925" s="245"/>
      <c r="W925" s="262"/>
    </row>
    <row r="926" spans="2:23" ht="12.75" customHeight="1" x14ac:dyDescent="0.25">
      <c r="B926" s="244"/>
      <c r="C926" s="318"/>
      <c r="D926" s="322"/>
      <c r="E926" s="964" t="str">
        <f>Translations!$B$394</f>
        <v>För det särskilda syftet med datainsamling i enlighet med NIMs, bör detta avsnitt innefatta alla uppgifter som ges i avsnitt G.c i mallen för insamling av referensdata.</v>
      </c>
      <c r="F926" s="965"/>
      <c r="G926" s="965"/>
      <c r="H926" s="965"/>
      <c r="I926" s="965"/>
      <c r="J926" s="965"/>
      <c r="K926" s="965"/>
      <c r="L926" s="965"/>
      <c r="M926" s="965"/>
      <c r="N926" s="966"/>
      <c r="O926" s="19"/>
      <c r="P926" s="245"/>
      <c r="Q926" s="245"/>
      <c r="R926" s="245"/>
      <c r="S926" s="245"/>
      <c r="T926" s="18"/>
      <c r="U926" s="245"/>
      <c r="V926" s="245"/>
      <c r="W926" s="262"/>
    </row>
    <row r="927" spans="2:23" ht="5.0999999999999996" customHeight="1" x14ac:dyDescent="0.25">
      <c r="B927" s="244"/>
      <c r="C927" s="318"/>
      <c r="D927" s="319"/>
      <c r="E927" s="323"/>
      <c r="F927" s="213"/>
      <c r="G927" s="556"/>
      <c r="H927" s="556"/>
      <c r="I927" s="556"/>
      <c r="J927" s="556"/>
      <c r="K927" s="556"/>
      <c r="L927" s="556"/>
      <c r="M927" s="556"/>
      <c r="N927" s="557"/>
      <c r="O927" s="19"/>
      <c r="P927" s="245"/>
      <c r="Q927" s="245"/>
      <c r="R927" s="245"/>
      <c r="S927" s="245"/>
      <c r="T927" s="245"/>
      <c r="U927" s="245"/>
      <c r="V927" s="245"/>
      <c r="W927" s="262"/>
    </row>
    <row r="928" spans="2:23" ht="12.75" customHeight="1" x14ac:dyDescent="0.25">
      <c r="B928" s="244"/>
      <c r="C928" s="318"/>
      <c r="D928" s="322"/>
      <c r="E928" s="324"/>
      <c r="F928" s="932" t="str">
        <f>IF(M877=EUConst_Relevant,HYPERLINK("#" &amp; Q928,EUConst_MsgDescription),"")</f>
        <v/>
      </c>
      <c r="G928" s="906"/>
      <c r="H928" s="906"/>
      <c r="I928" s="906"/>
      <c r="J928" s="906"/>
      <c r="K928" s="906"/>
      <c r="L928" s="906"/>
      <c r="M928" s="906"/>
      <c r="N928" s="907"/>
      <c r="O928" s="19"/>
      <c r="P928" s="22" t="s">
        <v>175</v>
      </c>
      <c r="Q928" s="371" t="str">
        <f>"#"&amp;ADDRESS(ROW($C$11),COLUMN($C$11))</f>
        <v>#$C$11</v>
      </c>
      <c r="R928" s="245"/>
      <c r="S928" s="245"/>
      <c r="T928" s="245"/>
      <c r="U928" s="245"/>
      <c r="V928" s="245"/>
      <c r="W928" s="262"/>
    </row>
    <row r="929" spans="2:23" ht="5.0999999999999996" customHeight="1" x14ac:dyDescent="0.25">
      <c r="B929" s="244"/>
      <c r="C929" s="318"/>
      <c r="D929" s="322"/>
      <c r="E929" s="325"/>
      <c r="F929" s="933"/>
      <c r="G929" s="933"/>
      <c r="H929" s="933"/>
      <c r="I929" s="933"/>
      <c r="J929" s="933"/>
      <c r="K929" s="933"/>
      <c r="L929" s="933"/>
      <c r="M929" s="933"/>
      <c r="N929" s="934"/>
      <c r="O929" s="19"/>
      <c r="P929" s="245"/>
      <c r="Q929" s="245"/>
      <c r="R929" s="245"/>
      <c r="S929" s="245"/>
      <c r="T929" s="245"/>
      <c r="U929" s="245"/>
      <c r="V929" s="245"/>
      <c r="W929" s="262"/>
    </row>
    <row r="930" spans="2:23" ht="50.1" customHeight="1" x14ac:dyDescent="0.25">
      <c r="B930" s="244"/>
      <c r="C930" s="318"/>
      <c r="D930" s="319"/>
      <c r="E930" s="319"/>
      <c r="F930" s="871"/>
      <c r="G930" s="872"/>
      <c r="H930" s="872"/>
      <c r="I930" s="872"/>
      <c r="J930" s="872"/>
      <c r="K930" s="872"/>
      <c r="L930" s="872"/>
      <c r="M930" s="872"/>
      <c r="N930" s="886"/>
      <c r="O930" s="19"/>
      <c r="P930" s="245"/>
      <c r="Q930" s="245"/>
      <c r="R930" s="245"/>
      <c r="S930" s="245"/>
      <c r="T930" s="245"/>
      <c r="U930" s="245"/>
      <c r="V930" s="245"/>
      <c r="W930" s="262"/>
    </row>
    <row r="931" spans="2:23" ht="5.0999999999999996" customHeight="1" x14ac:dyDescent="0.25">
      <c r="B931" s="244"/>
      <c r="C931" s="318"/>
      <c r="D931" s="319"/>
      <c r="E931" s="319"/>
      <c r="F931" s="319"/>
      <c r="G931" s="319"/>
      <c r="H931" s="319"/>
      <c r="I931" s="319"/>
      <c r="J931" s="319"/>
      <c r="K931" s="319"/>
      <c r="L931" s="319"/>
      <c r="M931" s="319"/>
      <c r="N931" s="320"/>
      <c r="O931" s="19"/>
      <c r="P931" s="245"/>
      <c r="Q931" s="245"/>
      <c r="R931" s="245"/>
      <c r="S931" s="245"/>
      <c r="T931" s="245"/>
      <c r="U931" s="245"/>
      <c r="V931" s="245"/>
      <c r="W931" s="262"/>
    </row>
    <row r="932" spans="2:23" ht="12.75" customHeight="1" x14ac:dyDescent="0.25">
      <c r="B932" s="244"/>
      <c r="C932" s="318"/>
      <c r="D932" s="319"/>
      <c r="E932" s="319"/>
      <c r="F932" s="935" t="str">
        <f>Translations!$B$210</f>
        <v>Hänvisning till externa filer, i förekommande fall</v>
      </c>
      <c r="G932" s="935"/>
      <c r="H932" s="935"/>
      <c r="I932" s="935"/>
      <c r="J932" s="935"/>
      <c r="K932" s="845"/>
      <c r="L932" s="845"/>
      <c r="M932" s="845"/>
      <c r="N932" s="845"/>
      <c r="O932" s="19"/>
      <c r="P932" s="245"/>
      <c r="Q932" s="245"/>
      <c r="R932" s="245"/>
      <c r="S932" s="245"/>
      <c r="T932" s="245"/>
      <c r="U932" s="245"/>
      <c r="V932" s="245"/>
      <c r="W932" s="262"/>
    </row>
    <row r="933" spans="2:23" ht="5.0999999999999996" customHeight="1" x14ac:dyDescent="0.25">
      <c r="B933" s="244"/>
      <c r="C933" s="318"/>
      <c r="D933" s="322"/>
      <c r="E933" s="319"/>
      <c r="F933" s="319"/>
      <c r="G933" s="319"/>
      <c r="H933" s="319"/>
      <c r="I933" s="319"/>
      <c r="J933" s="319"/>
      <c r="K933" s="319"/>
      <c r="L933" s="319"/>
      <c r="M933" s="319"/>
      <c r="N933" s="320"/>
      <c r="O933" s="19"/>
      <c r="P933" s="245"/>
      <c r="Q933" s="245"/>
      <c r="R933" s="245"/>
      <c r="S933" s="245"/>
      <c r="T933" s="245"/>
      <c r="U933" s="245"/>
      <c r="V933" s="245"/>
      <c r="W933" s="262"/>
    </row>
    <row r="934" spans="2:23" ht="5.0999999999999996" customHeight="1" x14ac:dyDescent="0.25">
      <c r="B934" s="244"/>
      <c r="C934" s="315"/>
      <c r="D934" s="328"/>
      <c r="E934" s="316"/>
      <c r="F934" s="316"/>
      <c r="G934" s="316"/>
      <c r="H934" s="316"/>
      <c r="I934" s="316"/>
      <c r="J934" s="316"/>
      <c r="K934" s="316"/>
      <c r="L934" s="316"/>
      <c r="M934" s="316"/>
      <c r="N934" s="317"/>
      <c r="O934" s="19"/>
      <c r="P934" s="245"/>
      <c r="Q934" s="245"/>
      <c r="R934" s="245"/>
      <c r="S934" s="245"/>
      <c r="T934" s="245"/>
      <c r="U934" s="245"/>
      <c r="V934" s="245"/>
      <c r="W934" s="262"/>
    </row>
    <row r="935" spans="2:23" ht="12.75" customHeight="1" x14ac:dyDescent="0.25">
      <c r="B935" s="244"/>
      <c r="C935" s="318"/>
      <c r="D935" s="321" t="s">
        <v>28</v>
      </c>
      <c r="E935" s="962" t="str">
        <f>Translations!$B$831</f>
        <v>Energitillförsel till denna delanläggning och relevant emissionsfaktor</v>
      </c>
      <c r="F935" s="962"/>
      <c r="G935" s="962"/>
      <c r="H935" s="962"/>
      <c r="I935" s="962"/>
      <c r="J935" s="962"/>
      <c r="K935" s="962"/>
      <c r="L935" s="962"/>
      <c r="M935" s="962"/>
      <c r="N935" s="963"/>
      <c r="O935" s="19"/>
      <c r="P935" s="245"/>
      <c r="Q935" s="245"/>
      <c r="R935" s="245"/>
      <c r="S935" s="245"/>
      <c r="T935" s="245"/>
      <c r="U935" s="245"/>
      <c r="V935" s="245"/>
      <c r="W935" s="262"/>
    </row>
    <row r="936" spans="2:23" ht="25.5" customHeight="1" x14ac:dyDescent="0.25">
      <c r="B936" s="244"/>
      <c r="C936" s="318"/>
      <c r="D936" s="319"/>
      <c r="E936" s="964" t="str">
        <f>Translations!$B$399</f>
        <v>För det särskilda syftet med datainsamling i enlighet med NIMs, bör detta avsnitt innefatta alla uppgifter som ges i avsnitt G.d i mallen för insamling av referensdata.</v>
      </c>
      <c r="F936" s="965"/>
      <c r="G936" s="965"/>
      <c r="H936" s="965"/>
      <c r="I936" s="965"/>
      <c r="J936" s="965"/>
      <c r="K936" s="965"/>
      <c r="L936" s="965"/>
      <c r="M936" s="965"/>
      <c r="N936" s="966"/>
      <c r="O936" s="19"/>
      <c r="P936" s="245"/>
      <c r="Q936" s="245"/>
      <c r="R936" s="245"/>
      <c r="S936" s="245"/>
      <c r="T936" s="245"/>
      <c r="U936" s="245"/>
      <c r="V936" s="245"/>
      <c r="W936" s="262"/>
    </row>
    <row r="937" spans="2:23" ht="12.75" customHeight="1" x14ac:dyDescent="0.25">
      <c r="B937" s="244"/>
      <c r="C937" s="318"/>
      <c r="D937" s="322" t="s">
        <v>31</v>
      </c>
      <c r="E937" s="925" t="str">
        <f>Translations!$B$249</f>
        <v>Information om tillämpad metod</v>
      </c>
      <c r="F937" s="925"/>
      <c r="G937" s="925"/>
      <c r="H937" s="925"/>
      <c r="I937" s="925"/>
      <c r="J937" s="925"/>
      <c r="K937" s="925"/>
      <c r="L937" s="925"/>
      <c r="M937" s="925"/>
      <c r="N937" s="926"/>
      <c r="O937" s="19"/>
      <c r="P937" s="245"/>
      <c r="Q937" s="245"/>
      <c r="R937" s="245"/>
      <c r="S937" s="245"/>
      <c r="T937" s="245"/>
      <c r="U937" s="245"/>
      <c r="V937" s="245"/>
      <c r="W937" s="262"/>
    </row>
    <row r="938" spans="2:23" ht="25.5" customHeight="1" x14ac:dyDescent="0.25">
      <c r="B938" s="244"/>
      <c r="C938" s="318"/>
      <c r="D938" s="319"/>
      <c r="E938" s="319"/>
      <c r="F938" s="336"/>
      <c r="G938" s="319"/>
      <c r="H938" s="357" t="str">
        <f>Translations!$B$401</f>
        <v>Relevant?</v>
      </c>
      <c r="I938" s="927" t="str">
        <f>Translations!$B$254</f>
        <v>Datakälla</v>
      </c>
      <c r="J938" s="927"/>
      <c r="K938" s="927" t="str">
        <f>Translations!$B$255</f>
        <v>Andra datakällor 
(i förekommande fall)</v>
      </c>
      <c r="L938" s="927"/>
      <c r="M938" s="927" t="str">
        <f>Translations!$B$255</f>
        <v>Andra datakällor 
(i förekommande fall)</v>
      </c>
      <c r="N938" s="927"/>
      <c r="O938" s="19"/>
      <c r="P938" s="245"/>
      <c r="Q938" s="245"/>
      <c r="R938" s="245"/>
      <c r="S938" s="245"/>
      <c r="T938" s="245"/>
      <c r="U938" s="245"/>
      <c r="V938" s="245"/>
      <c r="W938" s="262"/>
    </row>
    <row r="939" spans="2:23" ht="12.75" customHeight="1" x14ac:dyDescent="0.25">
      <c r="B939" s="244"/>
      <c r="C939" s="318"/>
      <c r="D939" s="322"/>
      <c r="E939" s="324" t="s">
        <v>310</v>
      </c>
      <c r="F939" s="912" t="str">
        <f>Translations!$B$833</f>
        <v>Insatsbränsle och insatsmaterial</v>
      </c>
      <c r="G939" s="912"/>
      <c r="H939" s="913"/>
      <c r="I939" s="903"/>
      <c r="J939" s="904"/>
      <c r="K939" s="898"/>
      <c r="L939" s="902"/>
      <c r="M939" s="898"/>
      <c r="N939" s="899"/>
      <c r="O939" s="19"/>
      <c r="P939" s="245"/>
      <c r="Q939" s="245"/>
      <c r="R939" s="245"/>
      <c r="S939" s="245"/>
      <c r="T939" s="245"/>
      <c r="U939" s="245"/>
      <c r="V939" s="245"/>
      <c r="W939" s="262"/>
    </row>
    <row r="940" spans="2:23" ht="12.75" customHeight="1" x14ac:dyDescent="0.25">
      <c r="B940" s="244"/>
      <c r="C940" s="318"/>
      <c r="D940" s="322"/>
      <c r="E940" s="324" t="s">
        <v>311</v>
      </c>
      <c r="F940" s="914" t="str">
        <f>Translations!$B$402</f>
        <v>Effektivt värmevärde</v>
      </c>
      <c r="G940" s="914"/>
      <c r="H940" s="915"/>
      <c r="I940" s="916"/>
      <c r="J940" s="1040"/>
      <c r="K940" s="918"/>
      <c r="L940" s="920"/>
      <c r="M940" s="918"/>
      <c r="N940" s="920"/>
      <c r="O940" s="19"/>
      <c r="P940" s="245"/>
      <c r="Q940" s="245"/>
      <c r="R940" s="245"/>
      <c r="S940" s="245"/>
      <c r="T940" s="245"/>
      <c r="U940" s="245"/>
      <c r="V940" s="245"/>
      <c r="W940" s="262"/>
    </row>
    <row r="941" spans="2:23" ht="12.75" customHeight="1" thickBot="1" x14ac:dyDescent="0.3">
      <c r="B941" s="244"/>
      <c r="C941" s="318"/>
      <c r="D941" s="322"/>
      <c r="E941" s="324" t="s">
        <v>312</v>
      </c>
      <c r="F941" s="951" t="str">
        <f>Translations!$B$353</f>
        <v>Viktad emissionsfaktor</v>
      </c>
      <c r="G941" s="951"/>
      <c r="H941" s="952"/>
      <c r="I941" s="879"/>
      <c r="J941" s="911"/>
      <c r="K941" s="881"/>
      <c r="L941" s="883"/>
      <c r="M941" s="881"/>
      <c r="N941" s="883"/>
      <c r="O941" s="19"/>
      <c r="P941" s="245"/>
      <c r="Q941" s="245"/>
      <c r="R941" s="245"/>
      <c r="S941" s="245"/>
      <c r="T941" s="245"/>
      <c r="U941" s="245"/>
      <c r="V941" s="245"/>
      <c r="W941" s="262"/>
    </row>
    <row r="942" spans="2:23" ht="12.75" customHeight="1" x14ac:dyDescent="0.25">
      <c r="B942" s="244"/>
      <c r="C942" s="318"/>
      <c r="D942" s="322"/>
      <c r="E942" s="324" t="s">
        <v>313</v>
      </c>
      <c r="F942" s="912" t="str">
        <f>Translations!$B$403</f>
        <v>Insatsbränsle från restgaser</v>
      </c>
      <c r="G942" s="913"/>
      <c r="H942" s="1036"/>
      <c r="I942" s="766"/>
      <c r="J942" s="768"/>
      <c r="K942" s="898"/>
      <c r="L942" s="899"/>
      <c r="M942" s="898"/>
      <c r="N942" s="899"/>
      <c r="O942" s="19"/>
      <c r="P942" s="245"/>
      <c r="Q942" s="245"/>
      <c r="R942" s="245"/>
      <c r="S942" s="245"/>
      <c r="T942" s="245"/>
      <c r="U942" s="245"/>
      <c r="V942" s="245"/>
      <c r="W942" s="372" t="b">
        <f>AND(H942&lt;&gt;"",H942=FALSE)</f>
        <v>0</v>
      </c>
    </row>
    <row r="943" spans="2:23" ht="12.75" customHeight="1" x14ac:dyDescent="0.25">
      <c r="B943" s="244"/>
      <c r="C943" s="318"/>
      <c r="D943" s="322"/>
      <c r="E943" s="324" t="s">
        <v>314</v>
      </c>
      <c r="F943" s="914" t="str">
        <f>Translations!$B$402</f>
        <v>Effektivt värmevärde</v>
      </c>
      <c r="G943" s="915"/>
      <c r="H943" s="1037"/>
      <c r="I943" s="903"/>
      <c r="J943" s="1039"/>
      <c r="K943" s="918"/>
      <c r="L943" s="920"/>
      <c r="M943" s="918"/>
      <c r="N943" s="920"/>
      <c r="O943" s="19"/>
      <c r="P943" s="245"/>
      <c r="Q943" s="245"/>
      <c r="R943" s="245"/>
      <c r="S943" s="245"/>
      <c r="T943" s="245"/>
      <c r="U943" s="245"/>
      <c r="V943" s="245"/>
      <c r="W943" s="360" t="b">
        <f>W942</f>
        <v>0</v>
      </c>
    </row>
    <row r="944" spans="2:23" ht="12.75" customHeight="1" thickBot="1" x14ac:dyDescent="0.3">
      <c r="B944" s="244"/>
      <c r="C944" s="318"/>
      <c r="D944" s="322"/>
      <c r="E944" s="324" t="s">
        <v>315</v>
      </c>
      <c r="F944" s="921" t="str">
        <f>Translations!$B$375</f>
        <v>Emissionsfaktor</v>
      </c>
      <c r="G944" s="922"/>
      <c r="H944" s="1038"/>
      <c r="I944" s="916"/>
      <c r="J944" s="1040"/>
      <c r="K944" s="881"/>
      <c r="L944" s="883"/>
      <c r="M944" s="881"/>
      <c r="N944" s="883"/>
      <c r="O944" s="19"/>
      <c r="P944" s="245"/>
      <c r="Q944" s="245"/>
      <c r="R944" s="245"/>
      <c r="S944" s="245"/>
      <c r="T944" s="245"/>
      <c r="U944" s="245"/>
      <c r="V944" s="245"/>
      <c r="W944" s="369" t="b">
        <f>W943</f>
        <v>0</v>
      </c>
    </row>
    <row r="945" spans="2:23" ht="12.75" customHeight="1" x14ac:dyDescent="0.25">
      <c r="B945" s="244"/>
      <c r="C945" s="318"/>
      <c r="D945" s="322"/>
      <c r="E945" s="324" t="s">
        <v>316</v>
      </c>
      <c r="F945" s="922" t="str">
        <f>Translations!$B$837</f>
        <v>Tillförd el för värmeproduktion</v>
      </c>
      <c r="G945" s="1035"/>
      <c r="H945" s="490"/>
      <c r="I945" s="879"/>
      <c r="J945" s="911"/>
      <c r="K945" s="881"/>
      <c r="L945" s="883"/>
      <c r="M945" s="881"/>
      <c r="N945" s="883"/>
      <c r="O945" s="19"/>
      <c r="P945" s="245"/>
      <c r="Q945" s="245"/>
      <c r="R945" s="245"/>
      <c r="S945" s="245"/>
      <c r="T945" s="245"/>
      <c r="U945" s="245"/>
      <c r="V945" s="245"/>
      <c r="W945" s="372" t="b">
        <f>AND(H945&lt;&gt;"",H945=FALSE)</f>
        <v>0</v>
      </c>
    </row>
    <row r="946" spans="2:23" ht="5.0999999999999996" customHeight="1" x14ac:dyDescent="0.25">
      <c r="B946" s="244"/>
      <c r="C946" s="318"/>
      <c r="D946" s="322"/>
      <c r="E946" s="319"/>
      <c r="F946" s="319"/>
      <c r="G946" s="319"/>
      <c r="H946" s="319"/>
      <c r="I946" s="319"/>
      <c r="J946" s="319"/>
      <c r="K946" s="319"/>
      <c r="L946" s="319"/>
      <c r="M946" s="319"/>
      <c r="N946" s="320"/>
      <c r="O946" s="19"/>
      <c r="P946" s="245"/>
      <c r="Q946" s="245"/>
      <c r="R946" s="245"/>
      <c r="S946" s="245"/>
      <c r="T946" s="245"/>
      <c r="U946" s="245"/>
      <c r="V946" s="245"/>
      <c r="W946" s="262"/>
    </row>
    <row r="947" spans="2:23" ht="12.75" customHeight="1" x14ac:dyDescent="0.25">
      <c r="B947" s="244"/>
      <c r="C947" s="318"/>
      <c r="D947" s="322"/>
      <c r="E947" s="324" t="s">
        <v>317</v>
      </c>
      <c r="F947" s="923" t="str">
        <f>Translations!$B$257</f>
        <v>Beskrivning av den metod som används</v>
      </c>
      <c r="G947" s="923"/>
      <c r="H947" s="923"/>
      <c r="I947" s="923"/>
      <c r="J947" s="923"/>
      <c r="K947" s="923"/>
      <c r="L947" s="923"/>
      <c r="M947" s="923"/>
      <c r="N947" s="924"/>
      <c r="O947" s="19"/>
      <c r="P947" s="245"/>
      <c r="Q947" s="245"/>
      <c r="R947" s="245"/>
      <c r="S947" s="245"/>
      <c r="T947" s="245"/>
      <c r="U947" s="245"/>
      <c r="V947" s="245"/>
      <c r="W947" s="262"/>
    </row>
    <row r="948" spans="2:23" ht="5.0999999999999996" customHeight="1" x14ac:dyDescent="0.25">
      <c r="B948" s="244"/>
      <c r="C948" s="318"/>
      <c r="D948" s="319"/>
      <c r="E948" s="323"/>
      <c r="F948" s="333"/>
      <c r="G948" s="334"/>
      <c r="H948" s="334"/>
      <c r="I948" s="334"/>
      <c r="J948" s="334"/>
      <c r="K948" s="334"/>
      <c r="L948" s="334"/>
      <c r="M948" s="334"/>
      <c r="N948" s="335"/>
      <c r="O948" s="19"/>
      <c r="P948" s="245"/>
      <c r="Q948" s="245"/>
      <c r="R948" s="245"/>
      <c r="S948" s="245"/>
      <c r="T948" s="245"/>
      <c r="U948" s="245"/>
      <c r="V948" s="245"/>
      <c r="W948" s="262"/>
    </row>
    <row r="949" spans="2:23" ht="12.75" customHeight="1" x14ac:dyDescent="0.25">
      <c r="B949" s="244"/>
      <c r="C949" s="318"/>
      <c r="D949" s="322"/>
      <c r="E949" s="324"/>
      <c r="F949" s="932" t="str">
        <f>IF(M877=EUConst_Relevant,HYPERLINK("#" &amp; Q949,EUConst_MsgDescription),"")</f>
        <v/>
      </c>
      <c r="G949" s="906"/>
      <c r="H949" s="906"/>
      <c r="I949" s="906"/>
      <c r="J949" s="906"/>
      <c r="K949" s="906"/>
      <c r="L949" s="906"/>
      <c r="M949" s="906"/>
      <c r="N949" s="907"/>
      <c r="O949" s="19"/>
      <c r="P949" s="22" t="s">
        <v>175</v>
      </c>
      <c r="Q949" s="371" t="str">
        <f>"#"&amp;ADDRESS(ROW($C$11),COLUMN($C$11))</f>
        <v>#$C$11</v>
      </c>
      <c r="R949" s="245"/>
      <c r="S949" s="245"/>
      <c r="T949" s="245"/>
      <c r="U949" s="245"/>
      <c r="V949" s="245"/>
      <c r="W949" s="262"/>
    </row>
    <row r="950" spans="2:23" ht="5.0999999999999996" customHeight="1" x14ac:dyDescent="0.25">
      <c r="B950" s="244"/>
      <c r="C950" s="318"/>
      <c r="D950" s="322"/>
      <c r="E950" s="325"/>
      <c r="F950" s="933"/>
      <c r="G950" s="933"/>
      <c r="H950" s="933"/>
      <c r="I950" s="933"/>
      <c r="J950" s="933"/>
      <c r="K950" s="933"/>
      <c r="L950" s="933"/>
      <c r="M950" s="933"/>
      <c r="N950" s="934"/>
      <c r="O950" s="19"/>
      <c r="P950" s="245"/>
      <c r="Q950" s="245"/>
      <c r="R950" s="245"/>
      <c r="S950" s="245"/>
      <c r="T950" s="245"/>
      <c r="U950" s="245"/>
      <c r="V950" s="245"/>
      <c r="W950" s="262"/>
    </row>
    <row r="951" spans="2:23" ht="50.1" customHeight="1" x14ac:dyDescent="0.25">
      <c r="B951" s="244"/>
      <c r="C951" s="318"/>
      <c r="D951" s="325"/>
      <c r="E951" s="325"/>
      <c r="F951" s="891"/>
      <c r="G951" s="892"/>
      <c r="H951" s="892"/>
      <c r="I951" s="892"/>
      <c r="J951" s="892"/>
      <c r="K951" s="892"/>
      <c r="L951" s="892"/>
      <c r="M951" s="892"/>
      <c r="N951" s="893"/>
      <c r="O951" s="19"/>
      <c r="P951" s="245"/>
      <c r="Q951" s="245"/>
      <c r="R951" s="245"/>
      <c r="S951" s="245"/>
      <c r="T951" s="245"/>
      <c r="U951" s="245"/>
      <c r="V951" s="245"/>
      <c r="W951" s="262"/>
    </row>
    <row r="952" spans="2:23" ht="5.0999999999999996" customHeight="1" x14ac:dyDescent="0.25">
      <c r="B952" s="244"/>
      <c r="C952" s="318"/>
      <c r="D952" s="322"/>
      <c r="E952" s="319"/>
      <c r="F952" s="319"/>
      <c r="G952" s="319"/>
      <c r="H952" s="319"/>
      <c r="I952" s="319"/>
      <c r="J952" s="319"/>
      <c r="K952" s="319"/>
      <c r="L952" s="319"/>
      <c r="M952" s="319"/>
      <c r="N952" s="320"/>
      <c r="O952" s="19"/>
      <c r="P952" s="245"/>
      <c r="Q952" s="245"/>
      <c r="R952" s="245"/>
      <c r="S952" s="245"/>
      <c r="T952" s="245"/>
      <c r="U952" s="245"/>
      <c r="V952" s="245"/>
      <c r="W952" s="262"/>
    </row>
    <row r="953" spans="2:23" ht="12.75" customHeight="1" x14ac:dyDescent="0.25">
      <c r="B953" s="244"/>
      <c r="C953" s="318"/>
      <c r="D953" s="322"/>
      <c r="E953" s="324"/>
      <c r="F953" s="935" t="str">
        <f>Translations!$B$210</f>
        <v>Hänvisning till externa filer, i förekommande fall</v>
      </c>
      <c r="G953" s="935"/>
      <c r="H953" s="935"/>
      <c r="I953" s="935"/>
      <c r="J953" s="935"/>
      <c r="K953" s="845"/>
      <c r="L953" s="845"/>
      <c r="M953" s="845"/>
      <c r="N953" s="845"/>
      <c r="O953" s="19"/>
      <c r="P953" s="245"/>
      <c r="Q953" s="245"/>
      <c r="R953" s="245"/>
      <c r="S953" s="245"/>
      <c r="T953" s="245"/>
      <c r="U953" s="245"/>
      <c r="V953" s="245"/>
      <c r="W953" s="262" t="s">
        <v>168</v>
      </c>
    </row>
    <row r="954" spans="2:23" ht="5.0999999999999996" customHeight="1" thickBot="1" x14ac:dyDescent="0.3">
      <c r="B954" s="244"/>
      <c r="C954" s="318"/>
      <c r="D954" s="322"/>
      <c r="E954" s="319"/>
      <c r="F954" s="319"/>
      <c r="G954" s="319"/>
      <c r="H954" s="319"/>
      <c r="I954" s="319"/>
      <c r="J954" s="319"/>
      <c r="K954" s="319"/>
      <c r="L954" s="319"/>
      <c r="M954" s="319"/>
      <c r="N954" s="320"/>
      <c r="O954" s="19"/>
      <c r="P954" s="245"/>
      <c r="Q954" s="245"/>
      <c r="R954" s="245"/>
      <c r="S954" s="245"/>
      <c r="T954" s="245"/>
      <c r="U954" s="245"/>
      <c r="V954" s="245"/>
      <c r="W954" s="245"/>
    </row>
    <row r="955" spans="2:23" ht="12.75" customHeight="1" x14ac:dyDescent="0.25">
      <c r="B955" s="244"/>
      <c r="C955" s="318"/>
      <c r="D955" s="322" t="s">
        <v>32</v>
      </c>
      <c r="E955" s="951" t="str">
        <f>Translations!$B$258</f>
        <v>Har den hierarkiska ordningen följts?</v>
      </c>
      <c r="F955" s="951"/>
      <c r="G955" s="951"/>
      <c r="H955" s="952"/>
      <c r="I955" s="260"/>
      <c r="J955" s="330" t="str">
        <f>Translations!$B$259</f>
        <v>Om inte, varför?</v>
      </c>
      <c r="K955" s="871"/>
      <c r="L955" s="872"/>
      <c r="M955" s="872"/>
      <c r="N955" s="886"/>
      <c r="O955" s="19"/>
      <c r="P955" s="245"/>
      <c r="Q955" s="245"/>
      <c r="R955" s="245"/>
      <c r="S955" s="245"/>
      <c r="T955" s="245"/>
      <c r="U955" s="245"/>
      <c r="V955" s="245"/>
      <c r="W955" s="364" t="b">
        <f>AND(I955&lt;&gt;"",I955=TRUE)</f>
        <v>0</v>
      </c>
    </row>
    <row r="956" spans="2:23" ht="5.0999999999999996" customHeight="1" x14ac:dyDescent="0.25">
      <c r="B956" s="244"/>
      <c r="C956" s="318"/>
      <c r="D956" s="319"/>
      <c r="E956" s="552"/>
      <c r="F956" s="552"/>
      <c r="G956" s="552"/>
      <c r="H956" s="552"/>
      <c r="I956" s="552"/>
      <c r="J956" s="552"/>
      <c r="K956" s="552"/>
      <c r="L956" s="552"/>
      <c r="M956" s="552"/>
      <c r="N956" s="553"/>
      <c r="O956" s="19"/>
      <c r="P956" s="245"/>
      <c r="Q956" s="245"/>
      <c r="R956" s="245"/>
      <c r="S956" s="245"/>
      <c r="T956" s="245"/>
      <c r="U956" s="245"/>
      <c r="V956" s="254"/>
      <c r="W956" s="360"/>
    </row>
    <row r="957" spans="2:23" ht="12.75" customHeight="1" x14ac:dyDescent="0.25">
      <c r="B957" s="244"/>
      <c r="C957" s="318"/>
      <c r="D957" s="331"/>
      <c r="E957" s="331"/>
      <c r="F957" s="923" t="str">
        <f>Translations!$B$264</f>
        <v>Ytterligare uppgifter om eventuella avvikelser från hierarkin</v>
      </c>
      <c r="G957" s="923"/>
      <c r="H957" s="923"/>
      <c r="I957" s="923"/>
      <c r="J957" s="923"/>
      <c r="K957" s="923"/>
      <c r="L957" s="923"/>
      <c r="M957" s="923"/>
      <c r="N957" s="924"/>
      <c r="O957" s="19"/>
      <c r="P957" s="245"/>
      <c r="Q957" s="245"/>
      <c r="R957" s="245"/>
      <c r="S957" s="245"/>
      <c r="T957" s="245"/>
      <c r="U957" s="245"/>
      <c r="V957" s="254"/>
      <c r="W957" s="360"/>
    </row>
    <row r="958" spans="2:23" ht="25.5" customHeight="1" thickBot="1" x14ac:dyDescent="0.3">
      <c r="B958" s="244"/>
      <c r="C958" s="318"/>
      <c r="D958" s="331"/>
      <c r="E958" s="331"/>
      <c r="F958" s="891"/>
      <c r="G958" s="892"/>
      <c r="H958" s="892"/>
      <c r="I958" s="892"/>
      <c r="J958" s="892"/>
      <c r="K958" s="892"/>
      <c r="L958" s="892"/>
      <c r="M958" s="892"/>
      <c r="N958" s="893"/>
      <c r="O958" s="19"/>
      <c r="P958" s="245"/>
      <c r="Q958" s="245"/>
      <c r="R958" s="245"/>
      <c r="S958" s="245"/>
      <c r="T958" s="245"/>
      <c r="U958" s="245"/>
      <c r="V958" s="254"/>
      <c r="W958" s="268" t="b">
        <f>W955</f>
        <v>0</v>
      </c>
    </row>
    <row r="959" spans="2:23" ht="5.0999999999999996" customHeight="1" x14ac:dyDescent="0.25">
      <c r="B959" s="244"/>
      <c r="C959" s="318"/>
      <c r="D959" s="322"/>
      <c r="E959" s="319"/>
      <c r="F959" s="319"/>
      <c r="G959" s="319"/>
      <c r="H959" s="319"/>
      <c r="I959" s="319"/>
      <c r="J959" s="319"/>
      <c r="K959" s="319"/>
      <c r="L959" s="319"/>
      <c r="M959" s="319"/>
      <c r="N959" s="320"/>
      <c r="O959" s="19"/>
      <c r="P959" s="245"/>
      <c r="Q959" s="245"/>
      <c r="R959" s="245"/>
      <c r="S959" s="245"/>
      <c r="T959" s="245"/>
      <c r="U959" s="245"/>
      <c r="V959" s="245"/>
      <c r="W959" s="363"/>
    </row>
    <row r="960" spans="2:23" ht="5.0999999999999996" customHeight="1" x14ac:dyDescent="0.25">
      <c r="B960" s="244"/>
      <c r="C960" s="315"/>
      <c r="D960" s="328"/>
      <c r="E960" s="316"/>
      <c r="F960" s="316"/>
      <c r="G960" s="316"/>
      <c r="H960" s="316"/>
      <c r="I960" s="316"/>
      <c r="J960" s="316"/>
      <c r="K960" s="316"/>
      <c r="L960" s="316"/>
      <c r="M960" s="316"/>
      <c r="N960" s="317"/>
      <c r="O960" s="19"/>
      <c r="P960" s="245"/>
      <c r="Q960" s="245"/>
      <c r="R960" s="245"/>
      <c r="S960" s="245"/>
      <c r="T960" s="245"/>
      <c r="U960" s="245"/>
      <c r="V960" s="245"/>
      <c r="W960" s="262"/>
    </row>
    <row r="961" spans="1:23" ht="12.75" customHeight="1" x14ac:dyDescent="0.25">
      <c r="B961" s="244"/>
      <c r="C961" s="318"/>
      <c r="D961" s="321" t="s">
        <v>29</v>
      </c>
      <c r="E961" s="962" t="str">
        <f>Translations!$B$362</f>
        <v>Exporterad mätbar värme</v>
      </c>
      <c r="F961" s="962"/>
      <c r="G961" s="962"/>
      <c r="H961" s="962"/>
      <c r="I961" s="962"/>
      <c r="J961" s="962"/>
      <c r="K961" s="962"/>
      <c r="L961" s="962"/>
      <c r="M961" s="962"/>
      <c r="N961" s="963"/>
      <c r="O961" s="19"/>
      <c r="P961" s="245"/>
      <c r="Q961" s="245"/>
      <c r="R961" s="245"/>
      <c r="S961" s="254"/>
      <c r="T961" s="254"/>
      <c r="U961" s="245"/>
      <c r="V961" s="245"/>
      <c r="W961" s="262"/>
    </row>
    <row r="962" spans="1:23" ht="12.75" customHeight="1" x14ac:dyDescent="0.25">
      <c r="B962" s="244"/>
      <c r="C962" s="318"/>
      <c r="D962" s="319"/>
      <c r="E962" s="964" t="str">
        <f>Translations!$B$405</f>
        <v>För det särskilda syftet med datainsamling i enlighet med NIMs, bör detta avsnitt innefatta alla uppgifter som ges i avsnitt G.e i mallen för insamling av referensdata.</v>
      </c>
      <c r="F962" s="965"/>
      <c r="G962" s="965"/>
      <c r="H962" s="965"/>
      <c r="I962" s="965"/>
      <c r="J962" s="965"/>
      <c r="K962" s="965"/>
      <c r="L962" s="965"/>
      <c r="M962" s="965"/>
      <c r="N962" s="966"/>
      <c r="O962" s="19"/>
      <c r="P962" s="245"/>
      <c r="Q962" s="245"/>
      <c r="R962" s="245"/>
      <c r="S962" s="245"/>
      <c r="T962" s="245"/>
      <c r="U962" s="245"/>
      <c r="V962" s="245"/>
      <c r="W962" s="262"/>
    </row>
    <row r="963" spans="1:23" ht="12.75" customHeight="1" x14ac:dyDescent="0.25">
      <c r="B963" s="244"/>
      <c r="C963" s="318"/>
      <c r="D963" s="322" t="s">
        <v>31</v>
      </c>
      <c r="E963" s="925" t="str">
        <f>Translations!$B$409</f>
        <v>Är andra mätbara värmeflöden relevanta för delanläggningen?</v>
      </c>
      <c r="F963" s="925"/>
      <c r="G963" s="925"/>
      <c r="H963" s="925"/>
      <c r="I963" s="925"/>
      <c r="J963" s="925"/>
      <c r="K963" s="925"/>
      <c r="L963" s="925"/>
      <c r="M963" s="931"/>
      <c r="N963" s="931"/>
      <c r="O963" s="19"/>
      <c r="P963" s="245"/>
      <c r="Q963" s="245"/>
      <c r="R963" s="245"/>
      <c r="S963" s="245"/>
      <c r="T963" s="245"/>
      <c r="U963" s="245"/>
      <c r="V963" s="245"/>
      <c r="W963" s="262"/>
    </row>
    <row r="964" spans="1:23" ht="12.75" customHeight="1" x14ac:dyDescent="0.25">
      <c r="B964" s="244"/>
      <c r="C964" s="318"/>
      <c r="D964" s="322"/>
      <c r="E964" s="319"/>
      <c r="F964" s="319"/>
      <c r="G964" s="319"/>
      <c r="H964" s="319"/>
      <c r="I964" s="319"/>
      <c r="J964" s="866" t="str">
        <f>IF(M877=EUConst_NotRelevant,"",IF(AND(M963&lt;&gt;"",M963=FALSE),HYPERLINK("#" &amp; Q964,EUconst_MsgGoOn),""))</f>
        <v/>
      </c>
      <c r="K964" s="867"/>
      <c r="L964" s="867"/>
      <c r="M964" s="867"/>
      <c r="N964" s="868"/>
      <c r="O964" s="19"/>
      <c r="P964" s="22" t="s">
        <v>175</v>
      </c>
      <c r="Q964" s="371" t="str">
        <f>Q878</f>
        <v>#JUMP_G8</v>
      </c>
      <c r="R964" s="245"/>
      <c r="S964" s="245"/>
      <c r="T964" s="245"/>
      <c r="U964" s="245"/>
      <c r="V964" s="245"/>
      <c r="W964" s="262"/>
    </row>
    <row r="965" spans="1:23" ht="5.0999999999999996" customHeight="1" x14ac:dyDescent="0.25">
      <c r="C965" s="318"/>
      <c r="D965" s="322"/>
      <c r="E965" s="322"/>
      <c r="F965" s="322"/>
      <c r="G965" s="322"/>
      <c r="H965" s="322"/>
      <c r="I965" s="322"/>
      <c r="J965" s="322"/>
      <c r="K965" s="322"/>
      <c r="L965" s="322"/>
      <c r="M965" s="322"/>
      <c r="N965" s="329"/>
      <c r="O965" s="19"/>
      <c r="P965" s="22"/>
      <c r="Q965" s="245"/>
      <c r="R965" s="245"/>
      <c r="S965" s="245"/>
      <c r="T965" s="245"/>
      <c r="U965" s="245"/>
      <c r="V965" s="245"/>
      <c r="W965" s="262"/>
    </row>
    <row r="966" spans="1:23" ht="12.75" customHeight="1" x14ac:dyDescent="0.25">
      <c r="C966" s="318"/>
      <c r="D966" s="322" t="s">
        <v>32</v>
      </c>
      <c r="E966" s="925" t="str">
        <f>Translations!$B$249</f>
        <v>Information om tillämpad metod</v>
      </c>
      <c r="F966" s="925"/>
      <c r="G966" s="925"/>
      <c r="H966" s="925"/>
      <c r="I966" s="925"/>
      <c r="J966" s="925"/>
      <c r="K966" s="925"/>
      <c r="L966" s="925"/>
      <c r="M966" s="925"/>
      <c r="N966" s="926"/>
      <c r="O966" s="19"/>
      <c r="P966" s="245"/>
      <c r="Q966" s="245"/>
      <c r="R966" s="245"/>
      <c r="S966" s="245"/>
      <c r="T966" s="245"/>
      <c r="U966" s="245"/>
      <c r="V966" s="245"/>
      <c r="W966" s="262"/>
    </row>
    <row r="967" spans="1:23" ht="25.5" customHeight="1" thickBot="1" x14ac:dyDescent="0.3">
      <c r="C967" s="318"/>
      <c r="D967" s="319"/>
      <c r="E967" s="319"/>
      <c r="F967" s="319"/>
      <c r="G967" s="319"/>
      <c r="H967" s="319"/>
      <c r="I967" s="927" t="str">
        <f>Translations!$B$254</f>
        <v>Datakälla</v>
      </c>
      <c r="J967" s="927"/>
      <c r="K967" s="927" t="str">
        <f>Translations!$B$255</f>
        <v>Andra datakällor 
(i förekommande fall)</v>
      </c>
      <c r="L967" s="927"/>
      <c r="M967" s="927" t="str">
        <f>Translations!$B$255</f>
        <v>Andra datakällor 
(i förekommande fall)</v>
      </c>
      <c r="N967" s="927"/>
      <c r="O967" s="19"/>
      <c r="P967" s="245"/>
      <c r="Q967" s="245"/>
      <c r="R967" s="245"/>
      <c r="S967" s="245"/>
      <c r="T967" s="245"/>
      <c r="U967" s="245"/>
      <c r="V967" s="245"/>
      <c r="W967" s="262" t="s">
        <v>168</v>
      </c>
    </row>
    <row r="968" spans="1:23" ht="12.75" customHeight="1" thickBot="1" x14ac:dyDescent="0.3">
      <c r="C968" s="318"/>
      <c r="D968" s="322"/>
      <c r="E968" s="324" t="s">
        <v>310</v>
      </c>
      <c r="F968" s="912" t="str">
        <f>Translations!$B$422</f>
        <v>Exporterad värme</v>
      </c>
      <c r="G968" s="912"/>
      <c r="H968" s="913"/>
      <c r="I968" s="903"/>
      <c r="J968" s="904"/>
      <c r="K968" s="898"/>
      <c r="L968" s="902"/>
      <c r="M968" s="898"/>
      <c r="N968" s="899"/>
      <c r="O968" s="19"/>
      <c r="P968" s="245"/>
      <c r="Q968" s="245"/>
      <c r="R968" s="245"/>
      <c r="S968" s="245"/>
      <c r="T968" s="245"/>
      <c r="U968" s="245"/>
      <c r="V968" s="370" t="b">
        <f>OR(AND(M963&lt;&gt;"",M963=FALSE))</f>
        <v>0</v>
      </c>
      <c r="W968" s="364" t="b">
        <f>OR(AND(M963&lt;&gt;"",M963=FALSE),AND(H968&lt;&gt;"",H968=FALSE))</f>
        <v>0</v>
      </c>
    </row>
    <row r="969" spans="1:23" ht="12.75" customHeight="1" x14ac:dyDescent="0.25">
      <c r="C969" s="318"/>
      <c r="D969" s="322"/>
      <c r="E969" s="324" t="s">
        <v>311</v>
      </c>
      <c r="F969" s="921" t="str">
        <f>Translations!$B$274</f>
        <v>Mätbara nettovärmeflöden</v>
      </c>
      <c r="G969" s="921"/>
      <c r="H969" s="922"/>
      <c r="I969" s="879"/>
      <c r="J969" s="911"/>
      <c r="K969" s="881"/>
      <c r="L969" s="883"/>
      <c r="M969" s="881"/>
      <c r="N969" s="883"/>
      <c r="O969" s="19"/>
      <c r="P969" s="245"/>
      <c r="Q969" s="245"/>
      <c r="R969" s="245"/>
      <c r="S969" s="245"/>
      <c r="T969" s="245"/>
      <c r="U969" s="245"/>
      <c r="V969" s="245"/>
      <c r="W969" s="365" t="b">
        <f>W968</f>
        <v>0</v>
      </c>
    </row>
    <row r="970" spans="1:23" ht="5.0999999999999996" customHeight="1" x14ac:dyDescent="0.25">
      <c r="C970" s="318"/>
      <c r="D970" s="322"/>
      <c r="E970" s="319"/>
      <c r="F970" s="319"/>
      <c r="G970" s="319"/>
      <c r="H970" s="319"/>
      <c r="I970" s="319"/>
      <c r="J970" s="319"/>
      <c r="K970" s="319"/>
      <c r="L970" s="319"/>
      <c r="M970" s="319"/>
      <c r="N970" s="320"/>
      <c r="O970" s="19"/>
      <c r="P970" s="245"/>
      <c r="Q970" s="245"/>
      <c r="R970" s="245"/>
      <c r="S970" s="245"/>
      <c r="T970" s="245"/>
      <c r="U970" s="245"/>
      <c r="V970" s="245"/>
      <c r="W970" s="360"/>
    </row>
    <row r="971" spans="1:23" ht="12.75" customHeight="1" x14ac:dyDescent="0.25">
      <c r="C971" s="318"/>
      <c r="D971" s="322"/>
      <c r="E971" s="324" t="s">
        <v>312</v>
      </c>
      <c r="F971" s="923" t="str">
        <f>Translations!$B$257</f>
        <v>Beskrivning av den metod som används</v>
      </c>
      <c r="G971" s="923"/>
      <c r="H971" s="923"/>
      <c r="I971" s="923"/>
      <c r="J971" s="923"/>
      <c r="K971" s="923"/>
      <c r="L971" s="923"/>
      <c r="M971" s="923"/>
      <c r="N971" s="924"/>
      <c r="O971" s="19"/>
      <c r="P971" s="245"/>
      <c r="Q971" s="245"/>
      <c r="R971" s="245"/>
      <c r="S971" s="245"/>
      <c r="T971" s="245"/>
      <c r="U971" s="245"/>
      <c r="V971" s="245"/>
      <c r="W971" s="360"/>
    </row>
    <row r="972" spans="1:23" ht="5.0999999999999996" customHeight="1" x14ac:dyDescent="0.25">
      <c r="C972" s="318"/>
      <c r="D972" s="319"/>
      <c r="E972" s="323"/>
      <c r="F972" s="213"/>
      <c r="G972" s="556"/>
      <c r="H972" s="556"/>
      <c r="I972" s="556"/>
      <c r="J972" s="556"/>
      <c r="K972" s="556"/>
      <c r="L972" s="556"/>
      <c r="M972" s="556"/>
      <c r="N972" s="557"/>
      <c r="O972" s="19"/>
      <c r="P972" s="245"/>
      <c r="Q972" s="245"/>
      <c r="R972" s="245"/>
      <c r="S972" s="245"/>
      <c r="T972" s="245"/>
      <c r="U972" s="245"/>
      <c r="V972" s="245"/>
      <c r="W972" s="360"/>
    </row>
    <row r="973" spans="1:23" ht="12.75" customHeight="1" x14ac:dyDescent="0.25">
      <c r="C973" s="318"/>
      <c r="D973" s="322"/>
      <c r="E973" s="324"/>
      <c r="F973" s="932" t="str">
        <f>IF(M877=EUConst_Relevant,HYPERLINK("#" &amp; Q973,EUConst_MsgDescription),"")</f>
        <v/>
      </c>
      <c r="G973" s="906"/>
      <c r="H973" s="906"/>
      <c r="I973" s="906"/>
      <c r="J973" s="906"/>
      <c r="K973" s="906"/>
      <c r="L973" s="906"/>
      <c r="M973" s="906"/>
      <c r="N973" s="907"/>
      <c r="O973" s="19"/>
      <c r="P973" s="22" t="s">
        <v>175</v>
      </c>
      <c r="Q973" s="371" t="str">
        <f>"#"&amp;ADDRESS(ROW($C$11),COLUMN($C$11))</f>
        <v>#$C$11</v>
      </c>
      <c r="R973" s="245"/>
      <c r="S973" s="245"/>
      <c r="T973" s="245"/>
      <c r="U973" s="245"/>
      <c r="V973" s="245"/>
      <c r="W973" s="360"/>
    </row>
    <row r="974" spans="1:23" ht="5.0999999999999996" customHeight="1" x14ac:dyDescent="0.25">
      <c r="C974" s="318"/>
      <c r="D974" s="322"/>
      <c r="E974" s="325"/>
      <c r="F974" s="933"/>
      <c r="G974" s="933"/>
      <c r="H974" s="933"/>
      <c r="I974" s="933"/>
      <c r="J974" s="933"/>
      <c r="K974" s="933"/>
      <c r="L974" s="933"/>
      <c r="M974" s="933"/>
      <c r="N974" s="934"/>
      <c r="O974" s="19"/>
      <c r="P974" s="245"/>
      <c r="Q974" s="245"/>
      <c r="R974" s="245"/>
      <c r="S974" s="245"/>
      <c r="T974" s="245"/>
      <c r="U974" s="245"/>
      <c r="V974" s="245"/>
      <c r="W974" s="360"/>
    </row>
    <row r="975" spans="1:23" s="249" customFormat="1" ht="50.1" customHeight="1" x14ac:dyDescent="0.25">
      <c r="A975" s="254"/>
      <c r="B975" s="12"/>
      <c r="C975" s="318"/>
      <c r="D975" s="325"/>
      <c r="E975" s="325"/>
      <c r="F975" s="891"/>
      <c r="G975" s="892"/>
      <c r="H975" s="892"/>
      <c r="I975" s="892"/>
      <c r="J975" s="892"/>
      <c r="K975" s="892"/>
      <c r="L975" s="892"/>
      <c r="M975" s="892"/>
      <c r="N975" s="893"/>
      <c r="O975" s="19"/>
      <c r="P975" s="254"/>
      <c r="Q975" s="254"/>
      <c r="R975" s="254"/>
      <c r="S975" s="245"/>
      <c r="T975" s="245"/>
      <c r="U975" s="254"/>
      <c r="V975" s="254"/>
      <c r="W975" s="366" t="b">
        <f>V968</f>
        <v>0</v>
      </c>
    </row>
    <row r="976" spans="1:23" ht="5.0999999999999996" customHeight="1" x14ac:dyDescent="0.25">
      <c r="C976" s="318"/>
      <c r="D976" s="322"/>
      <c r="E976" s="319"/>
      <c r="F976" s="319"/>
      <c r="G976" s="319"/>
      <c r="H976" s="319"/>
      <c r="I976" s="319"/>
      <c r="J976" s="319"/>
      <c r="K976" s="319"/>
      <c r="L976" s="319"/>
      <c r="M976" s="319"/>
      <c r="N976" s="320"/>
      <c r="O976" s="19"/>
      <c r="P976" s="245"/>
      <c r="Q976" s="245"/>
      <c r="R976" s="245"/>
      <c r="S976" s="245"/>
      <c r="T976" s="245"/>
      <c r="U976" s="245"/>
      <c r="V976" s="245"/>
      <c r="W976" s="360"/>
    </row>
    <row r="977" spans="1:25" ht="12.75" customHeight="1" x14ac:dyDescent="0.25">
      <c r="C977" s="318"/>
      <c r="D977" s="322"/>
      <c r="E977" s="324"/>
      <c r="F977" s="935" t="str">
        <f>Translations!$B$210</f>
        <v>Hänvisning till externa filer, i förekommande fall</v>
      </c>
      <c r="G977" s="935"/>
      <c r="H977" s="935"/>
      <c r="I977" s="935"/>
      <c r="J977" s="935"/>
      <c r="K977" s="845"/>
      <c r="L977" s="845"/>
      <c r="M977" s="845"/>
      <c r="N977" s="845"/>
      <c r="O977" s="19"/>
      <c r="P977" s="245"/>
      <c r="Q977" s="245"/>
      <c r="R977" s="245"/>
      <c r="S977" s="245"/>
      <c r="T977" s="245"/>
      <c r="U977" s="245"/>
      <c r="V977" s="245"/>
      <c r="W977" s="366" t="b">
        <f>W975</f>
        <v>0</v>
      </c>
    </row>
    <row r="978" spans="1:25" ht="5.0999999999999996" customHeight="1" thickBot="1" x14ac:dyDescent="0.3">
      <c r="C978" s="318"/>
      <c r="D978" s="322"/>
      <c r="E978" s="319"/>
      <c r="F978" s="319"/>
      <c r="G978" s="319"/>
      <c r="H978" s="319"/>
      <c r="I978" s="319"/>
      <c r="J978" s="319"/>
      <c r="K978" s="319"/>
      <c r="L978" s="319"/>
      <c r="M978" s="319"/>
      <c r="N978" s="320"/>
      <c r="O978" s="19"/>
      <c r="P978" s="245"/>
      <c r="Q978" s="245"/>
      <c r="R978" s="245"/>
      <c r="S978" s="245"/>
      <c r="T978" s="245"/>
      <c r="U978" s="245"/>
      <c r="V978" s="254"/>
      <c r="W978" s="360"/>
    </row>
    <row r="979" spans="1:25" ht="12.75" customHeight="1" thickBot="1" x14ac:dyDescent="0.3">
      <c r="C979" s="318"/>
      <c r="D979" s="322" t="s">
        <v>32</v>
      </c>
      <c r="E979" s="951" t="str">
        <f>Translations!$B$258</f>
        <v>Har den hierarkiska ordningen följts?</v>
      </c>
      <c r="F979" s="951"/>
      <c r="G979" s="951"/>
      <c r="H979" s="952"/>
      <c r="I979" s="260"/>
      <c r="J979" s="330" t="str">
        <f>Translations!$B$259</f>
        <v>Om inte, varför?</v>
      </c>
      <c r="K979" s="871"/>
      <c r="L979" s="872"/>
      <c r="M979" s="872"/>
      <c r="N979" s="886"/>
      <c r="O979" s="19"/>
      <c r="P979" s="245"/>
      <c r="Q979" s="245"/>
      <c r="R979" s="245"/>
      <c r="S979" s="245"/>
      <c r="T979" s="245"/>
      <c r="U979" s="245"/>
      <c r="V979" s="368" t="b">
        <f>W977</f>
        <v>0</v>
      </c>
      <c r="W979" s="361" t="b">
        <f>OR(W975,AND(I979&lt;&gt;"",I979=TRUE))</f>
        <v>0</v>
      </c>
    </row>
    <row r="980" spans="1:25" ht="5.0999999999999996" customHeight="1" x14ac:dyDescent="0.25">
      <c r="C980" s="318"/>
      <c r="D980" s="319"/>
      <c r="E980" s="552"/>
      <c r="F980" s="552"/>
      <c r="G980" s="552"/>
      <c r="H980" s="552"/>
      <c r="I980" s="552"/>
      <c r="J980" s="552"/>
      <c r="K980" s="552"/>
      <c r="L980" s="552"/>
      <c r="M980" s="552"/>
      <c r="N980" s="553"/>
      <c r="O980" s="19"/>
      <c r="P980" s="245"/>
      <c r="Q980" s="245"/>
      <c r="R980" s="245"/>
      <c r="S980" s="245"/>
      <c r="T980" s="245"/>
      <c r="U980" s="245"/>
      <c r="V980" s="254"/>
      <c r="W980" s="360"/>
    </row>
    <row r="981" spans="1:25" ht="12.75" customHeight="1" x14ac:dyDescent="0.25">
      <c r="C981" s="318"/>
      <c r="D981" s="331"/>
      <c r="E981" s="331"/>
      <c r="F981" s="923" t="str">
        <f>Translations!$B$264</f>
        <v>Ytterligare uppgifter om eventuella avvikelser från hierarkin</v>
      </c>
      <c r="G981" s="923"/>
      <c r="H981" s="923"/>
      <c r="I981" s="923"/>
      <c r="J981" s="923"/>
      <c r="K981" s="923"/>
      <c r="L981" s="923"/>
      <c r="M981" s="923"/>
      <c r="N981" s="924"/>
      <c r="O981" s="19"/>
      <c r="P981" s="245"/>
      <c r="Q981" s="245"/>
      <c r="R981" s="245"/>
      <c r="S981" s="245"/>
      <c r="T981" s="245"/>
      <c r="U981" s="245"/>
      <c r="V981" s="254"/>
      <c r="W981" s="360"/>
    </row>
    <row r="982" spans="1:25" ht="25.5" customHeight="1" x14ac:dyDescent="0.25">
      <c r="C982" s="318"/>
      <c r="D982" s="331"/>
      <c r="E982" s="331"/>
      <c r="F982" s="891"/>
      <c r="G982" s="892"/>
      <c r="H982" s="892"/>
      <c r="I982" s="892"/>
      <c r="J982" s="892"/>
      <c r="K982" s="892"/>
      <c r="L982" s="892"/>
      <c r="M982" s="892"/>
      <c r="N982" s="893"/>
      <c r="O982" s="19"/>
      <c r="P982" s="245"/>
      <c r="Q982" s="245"/>
      <c r="R982" s="245"/>
      <c r="S982" s="245"/>
      <c r="T982" s="245"/>
      <c r="U982" s="245"/>
      <c r="V982" s="254"/>
      <c r="W982" s="366" t="b">
        <f>W979</f>
        <v>0</v>
      </c>
    </row>
    <row r="983" spans="1:25" ht="5.0999999999999996" customHeight="1" x14ac:dyDescent="0.25">
      <c r="C983" s="318"/>
      <c r="D983" s="319"/>
      <c r="E983" s="552"/>
      <c r="F983" s="552"/>
      <c r="G983" s="552"/>
      <c r="H983" s="552"/>
      <c r="I983" s="552"/>
      <c r="J983" s="552"/>
      <c r="K983" s="552"/>
      <c r="L983" s="552"/>
      <c r="M983" s="552"/>
      <c r="N983" s="553"/>
      <c r="O983" s="19"/>
      <c r="P983" s="245"/>
      <c r="Q983" s="245"/>
      <c r="R983" s="245"/>
      <c r="S983" s="245"/>
      <c r="T983" s="245"/>
      <c r="U983" s="245"/>
      <c r="V983" s="254"/>
      <c r="W983" s="360"/>
    </row>
    <row r="984" spans="1:25" ht="12.75" customHeight="1" x14ac:dyDescent="0.25">
      <c r="C984" s="318"/>
      <c r="D984" s="322" t="s">
        <v>33</v>
      </c>
      <c r="E984" s="925" t="str">
        <f>Translations!$B$363</f>
        <v>Beskrivning av den metod som används för att fastställa relevanta tillskrivningsbara utsläppsfaktorer enligt avsnitt 10.1.2 och 10.1.3 i bilaga VII till FAR.</v>
      </c>
      <c r="F984" s="925"/>
      <c r="G984" s="925"/>
      <c r="H984" s="925"/>
      <c r="I984" s="925"/>
      <c r="J984" s="925"/>
      <c r="K984" s="925"/>
      <c r="L984" s="925"/>
      <c r="M984" s="925"/>
      <c r="N984" s="926"/>
      <c r="O984" s="19"/>
      <c r="P984" s="245"/>
      <c r="Q984" s="245"/>
      <c r="R984" s="245"/>
      <c r="S984" s="245"/>
      <c r="T984" s="245"/>
      <c r="U984" s="245"/>
      <c r="V984" s="254"/>
      <c r="W984" s="360"/>
    </row>
    <row r="985" spans="1:25" ht="5.0999999999999996" customHeight="1" x14ac:dyDescent="0.25">
      <c r="C985" s="318"/>
      <c r="D985" s="319"/>
      <c r="E985" s="323"/>
      <c r="F985" s="213"/>
      <c r="G985" s="556"/>
      <c r="H985" s="556"/>
      <c r="I985" s="556"/>
      <c r="J985" s="556"/>
      <c r="K985" s="556"/>
      <c r="L985" s="556"/>
      <c r="M985" s="556"/>
      <c r="N985" s="557"/>
      <c r="O985" s="19"/>
      <c r="P985" s="245"/>
      <c r="Q985" s="245"/>
      <c r="R985" s="245"/>
      <c r="S985" s="245"/>
      <c r="T985" s="245"/>
      <c r="U985" s="245"/>
      <c r="V985" s="245"/>
      <c r="W985" s="360"/>
    </row>
    <row r="986" spans="1:25" ht="12.75" customHeight="1" x14ac:dyDescent="0.25">
      <c r="C986" s="318"/>
      <c r="D986" s="322"/>
      <c r="E986" s="324"/>
      <c r="F986" s="932" t="str">
        <f>IF(M877=EUConst_Relevant,HYPERLINK("#" &amp; Q986,EUConst_MsgDescription),"")</f>
        <v/>
      </c>
      <c r="G986" s="906"/>
      <c r="H986" s="906"/>
      <c r="I986" s="906"/>
      <c r="J986" s="906"/>
      <c r="K986" s="906"/>
      <c r="L986" s="906"/>
      <c r="M986" s="906"/>
      <c r="N986" s="907"/>
      <c r="O986" s="19"/>
      <c r="P986" s="22" t="s">
        <v>175</v>
      </c>
      <c r="Q986" s="371" t="str">
        <f>"#"&amp;ADDRESS(ROW($C$11),COLUMN($C$11))</f>
        <v>#$C$11</v>
      </c>
      <c r="R986" s="245"/>
      <c r="S986" s="245"/>
      <c r="T986" s="245"/>
      <c r="U986" s="245"/>
      <c r="V986" s="245"/>
      <c r="W986" s="360"/>
    </row>
    <row r="987" spans="1:25" ht="5.0999999999999996" customHeight="1" x14ac:dyDescent="0.25">
      <c r="C987" s="318"/>
      <c r="D987" s="322"/>
      <c r="E987" s="325"/>
      <c r="F987" s="933"/>
      <c r="G987" s="933"/>
      <c r="H987" s="933"/>
      <c r="I987" s="933"/>
      <c r="J987" s="933"/>
      <c r="K987" s="933"/>
      <c r="L987" s="933"/>
      <c r="M987" s="933"/>
      <c r="N987" s="934"/>
      <c r="O987" s="19"/>
      <c r="P987" s="245"/>
      <c r="Q987" s="245"/>
      <c r="R987" s="245"/>
      <c r="S987" s="245"/>
      <c r="T987" s="245"/>
      <c r="U987" s="245"/>
      <c r="V987" s="245"/>
      <c r="W987" s="360"/>
    </row>
    <row r="988" spans="1:25" s="249" customFormat="1" ht="50.1" customHeight="1" x14ac:dyDescent="0.25">
      <c r="A988" s="254"/>
      <c r="B988" s="12"/>
      <c r="C988" s="318"/>
      <c r="D988" s="331"/>
      <c r="E988" s="332"/>
      <c r="F988" s="891"/>
      <c r="G988" s="892"/>
      <c r="H988" s="892"/>
      <c r="I988" s="892"/>
      <c r="J988" s="892"/>
      <c r="K988" s="892"/>
      <c r="L988" s="892"/>
      <c r="M988" s="892"/>
      <c r="N988" s="893"/>
      <c r="O988" s="19"/>
      <c r="P988" s="269"/>
      <c r="Q988" s="245"/>
      <c r="R988" s="254"/>
      <c r="S988" s="245"/>
      <c r="T988" s="245"/>
      <c r="U988" s="254"/>
      <c r="V988" s="254"/>
      <c r="W988" s="366" t="b">
        <f>W977</f>
        <v>0</v>
      </c>
    </row>
    <row r="989" spans="1:25" ht="5.0999999999999996" customHeight="1" x14ac:dyDescent="0.25">
      <c r="C989" s="318"/>
      <c r="D989" s="322"/>
      <c r="E989" s="319"/>
      <c r="F989" s="319"/>
      <c r="G989" s="319"/>
      <c r="H989" s="319"/>
      <c r="I989" s="319"/>
      <c r="J989" s="319"/>
      <c r="K989" s="319"/>
      <c r="L989" s="319"/>
      <c r="M989" s="319"/>
      <c r="N989" s="320"/>
      <c r="O989" s="19"/>
      <c r="P989" s="245"/>
      <c r="Q989" s="245"/>
      <c r="R989" s="245"/>
      <c r="S989" s="245"/>
      <c r="T989" s="245"/>
      <c r="U989" s="245"/>
      <c r="V989" s="245"/>
      <c r="W989" s="360"/>
    </row>
    <row r="990" spans="1:25" ht="12.75" customHeight="1" thickBot="1" x14ac:dyDescent="0.3">
      <c r="C990" s="318"/>
      <c r="D990" s="322"/>
      <c r="E990" s="324"/>
      <c r="F990" s="935" t="str">
        <f>Translations!$B$210</f>
        <v>Hänvisning till externa filer, i förekommande fall</v>
      </c>
      <c r="G990" s="935"/>
      <c r="H990" s="935"/>
      <c r="I990" s="935"/>
      <c r="J990" s="935"/>
      <c r="K990" s="845"/>
      <c r="L990" s="845"/>
      <c r="M990" s="845"/>
      <c r="N990" s="845"/>
      <c r="O990" s="19"/>
      <c r="P990" s="245"/>
      <c r="Q990" s="245"/>
      <c r="R990" s="245"/>
      <c r="S990" s="245"/>
      <c r="T990" s="245"/>
      <c r="U990" s="245"/>
      <c r="V990" s="245"/>
      <c r="W990" s="367" t="b">
        <f>W988</f>
        <v>0</v>
      </c>
    </row>
    <row r="991" spans="1:25" s="20" customFormat="1" ht="13.2" x14ac:dyDescent="0.25">
      <c r="A991" s="18"/>
      <c r="B991" s="36"/>
      <c r="C991" s="337"/>
      <c r="D991" s="338"/>
      <c r="E991" s="338"/>
      <c r="F991" s="338"/>
      <c r="G991" s="338"/>
      <c r="H991" s="338"/>
      <c r="I991" s="338"/>
      <c r="J991" s="338"/>
      <c r="K991" s="338"/>
      <c r="L991" s="338"/>
      <c r="M991" s="338"/>
      <c r="N991" s="339"/>
      <c r="O991" s="19"/>
      <c r="P991" s="245"/>
      <c r="Q991" s="245"/>
      <c r="R991" s="245"/>
      <c r="S991" s="23"/>
      <c r="T991" s="22"/>
      <c r="U991" s="22"/>
      <c r="V991" s="22"/>
      <c r="W991" s="238"/>
    </row>
    <row r="992" spans="1:25" s="20" customFormat="1" ht="14.4" thickBot="1" x14ac:dyDescent="0.3">
      <c r="A992" s="18"/>
      <c r="B992" s="36"/>
      <c r="C992" s="36"/>
      <c r="D992" s="36"/>
      <c r="E992" s="36"/>
      <c r="F992" s="36"/>
      <c r="G992" s="36"/>
      <c r="H992" s="36"/>
      <c r="I992" s="36"/>
      <c r="J992" s="36"/>
      <c r="K992" s="36"/>
      <c r="L992" s="36"/>
      <c r="M992" s="36"/>
      <c r="N992" s="36"/>
      <c r="O992" s="19"/>
      <c r="P992" s="245"/>
      <c r="Q992" s="245"/>
      <c r="R992" s="23"/>
      <c r="S992" s="23"/>
      <c r="T992" s="22"/>
      <c r="U992" s="22"/>
      <c r="V992" s="22"/>
      <c r="W992" s="238"/>
      <c r="X992" s="244"/>
      <c r="Y992" s="244"/>
    </row>
    <row r="993" spans="1:25" s="20" customFormat="1" ht="12.75" customHeight="1" thickBot="1" x14ac:dyDescent="0.35">
      <c r="A993" s="18"/>
      <c r="B993" s="36"/>
      <c r="C993" s="281"/>
      <c r="D993" s="281"/>
      <c r="E993" s="281"/>
      <c r="F993" s="281"/>
      <c r="G993" s="281"/>
      <c r="H993" s="281"/>
      <c r="I993" s="281"/>
      <c r="J993" s="281"/>
      <c r="K993" s="281"/>
      <c r="L993" s="281"/>
      <c r="M993" s="281"/>
      <c r="N993" s="281"/>
      <c r="O993" s="19"/>
      <c r="P993" s="22"/>
      <c r="Q993" s="22"/>
      <c r="R993" s="23"/>
      <c r="S993" s="23"/>
      <c r="T993" s="22"/>
      <c r="U993" s="22"/>
      <c r="V993" s="22"/>
      <c r="W993" s="238"/>
      <c r="X993" s="244"/>
      <c r="Y993" s="244"/>
    </row>
    <row r="994" spans="1:25" s="20" customFormat="1" ht="15" customHeight="1" thickBot="1" x14ac:dyDescent="0.3">
      <c r="A994" s="18"/>
      <c r="B994" s="163"/>
      <c r="C994" s="374">
        <f>C877+1</f>
        <v>8</v>
      </c>
      <c r="D994" s="1020" t="str">
        <f>Translations!$B$386</f>
        <v>”Fall-back”-delanläggning:</v>
      </c>
      <c r="E994" s="1021"/>
      <c r="F994" s="1021"/>
      <c r="G994" s="1021"/>
      <c r="H994" s="1022"/>
      <c r="I994" s="1023" t="str">
        <f>INDEX(EUconst_FallBackListNames,$C994)</f>
        <v>Delanläggning med processutsläpp (KL | icke-CBAM)</v>
      </c>
      <c r="J994" s="1024"/>
      <c r="K994" s="1024"/>
      <c r="L994" s="1025"/>
      <c r="M994" s="1026" t="str">
        <f>IF(ISBLANK(INDEX(CNTR_FallBackSubInstRelevant,C994)),"",IF(INDEX(CNTR_FallBackSubInstRelevant,C994),EUConst_Relevant,EUConst_NotRelevant))</f>
        <v/>
      </c>
      <c r="N994" s="1027"/>
      <c r="O994" s="19"/>
      <c r="P994" s="373">
        <f>C994</f>
        <v>8</v>
      </c>
      <c r="Q994" s="245"/>
      <c r="R994" s="245"/>
      <c r="S994" s="245"/>
      <c r="T994" s="245"/>
      <c r="U994" s="23"/>
      <c r="V994" s="311" t="s">
        <v>326</v>
      </c>
      <c r="W994" s="356" t="b">
        <f>AND(CNTR_ExistSubInstEntries,M994=EUConst_NotRelevant)</f>
        <v>0</v>
      </c>
    </row>
    <row r="995" spans="1:25" s="20" customFormat="1" ht="12.75" customHeight="1" thickBot="1" x14ac:dyDescent="0.3">
      <c r="A995" s="18"/>
      <c r="B995" s="36"/>
      <c r="C995" s="278"/>
      <c r="D995" s="279"/>
      <c r="E995" s="279"/>
      <c r="F995" s="279"/>
      <c r="G995" s="279"/>
      <c r="H995" s="280"/>
      <c r="I995" s="1028" t="str">
        <f>IF(M994=EUConst_NotRelevant,HYPERLINK(Q995,EUconst_MsgGoToNextSubInst),IF(M994=EUConst_Relevant,HYPERLINK("",EUconst_MsgEnterThisSection),""))</f>
        <v/>
      </c>
      <c r="J995" s="1029"/>
      <c r="K995" s="1029"/>
      <c r="L995" s="1029"/>
      <c r="M995" s="1030"/>
      <c r="N995" s="1031"/>
      <c r="O995" s="19"/>
      <c r="P995" s="22" t="s">
        <v>175</v>
      </c>
      <c r="Q995" s="371" t="str">
        <f>"#JUMP_G"&amp;P994+1</f>
        <v>#JUMP_G9</v>
      </c>
      <c r="R995" s="22"/>
      <c r="S995" s="22"/>
      <c r="T995" s="22"/>
      <c r="U995" s="23"/>
      <c r="V995" s="23"/>
      <c r="W995" s="238"/>
      <c r="X995" s="244"/>
      <c r="Y995" s="244"/>
    </row>
    <row r="996" spans="1:25" ht="5.0999999999999996" customHeight="1" x14ac:dyDescent="0.25">
      <c r="C996" s="282"/>
      <c r="D996" s="283"/>
      <c r="E996" s="283"/>
      <c r="F996" s="283"/>
      <c r="G996" s="283"/>
      <c r="H996" s="283"/>
      <c r="I996" s="283"/>
      <c r="J996" s="283"/>
      <c r="K996" s="283"/>
      <c r="L996" s="283"/>
      <c r="M996" s="283"/>
      <c r="N996" s="284"/>
      <c r="O996" s="19"/>
      <c r="U996" s="23"/>
      <c r="V996" s="23"/>
      <c r="W996" s="238"/>
    </row>
    <row r="997" spans="1:25" ht="15" customHeight="1" x14ac:dyDescent="0.25">
      <c r="C997" s="224"/>
      <c r="E997" s="1032" t="str">
        <f>CONCATENATE(EUconst_MsgSeeFirst," (G.I.1)")</f>
        <v>Utförliga anvisningar för datainmatning i detta verktyg finns i den första kopian av verktyget.  (G.I.1)</v>
      </c>
      <c r="F997" s="1032"/>
      <c r="G997" s="1032"/>
      <c r="H997" s="1032"/>
      <c r="I997" s="1032"/>
      <c r="J997" s="1032"/>
      <c r="K997" s="1032"/>
      <c r="L997" s="1032"/>
      <c r="M997" s="1032"/>
      <c r="N997" s="225"/>
      <c r="O997" s="19"/>
      <c r="U997" s="23"/>
      <c r="V997" s="23"/>
      <c r="W997" s="238"/>
    </row>
    <row r="998" spans="1:25" ht="5.0999999999999996" customHeight="1" x14ac:dyDescent="0.25">
      <c r="C998" s="224"/>
      <c r="N998" s="225"/>
      <c r="O998" s="19"/>
      <c r="U998" s="23"/>
      <c r="V998" s="23"/>
      <c r="W998" s="238"/>
    </row>
    <row r="999" spans="1:25" ht="12.75" customHeight="1" x14ac:dyDescent="0.25">
      <c r="C999" s="224"/>
      <c r="D999" s="16" t="s">
        <v>25</v>
      </c>
      <c r="E999" s="744" t="str">
        <f>Translations!$B$297</f>
        <v>Delanläggningens systemgränser</v>
      </c>
      <c r="F999" s="744"/>
      <c r="G999" s="744"/>
      <c r="H999" s="744"/>
      <c r="I999" s="744"/>
      <c r="J999" s="744"/>
      <c r="K999" s="744"/>
      <c r="L999" s="744"/>
      <c r="M999" s="744"/>
      <c r="N999" s="961"/>
      <c r="O999" s="19"/>
      <c r="P999" s="245"/>
      <c r="Q999" s="245"/>
      <c r="R999" s="245"/>
      <c r="S999" s="245"/>
      <c r="T999" s="245"/>
      <c r="U999" s="23"/>
      <c r="V999" s="23"/>
      <c r="W999" s="238"/>
    </row>
    <row r="1000" spans="1:25" ht="5.0999999999999996" customHeight="1" x14ac:dyDescent="0.25">
      <c r="C1000" s="224"/>
      <c r="N1000" s="225"/>
      <c r="O1000" s="19"/>
      <c r="P1000" s="245"/>
      <c r="Q1000" s="245"/>
      <c r="R1000" s="245"/>
      <c r="S1000" s="245"/>
      <c r="T1000" s="245"/>
      <c r="U1000" s="23"/>
      <c r="V1000" s="23"/>
      <c r="W1000" s="238"/>
    </row>
    <row r="1001" spans="1:25" ht="12.75" customHeight="1" x14ac:dyDescent="0.25">
      <c r="C1001" s="224"/>
      <c r="D1001" s="25" t="s">
        <v>31</v>
      </c>
      <c r="E1001" s="862" t="str">
        <f>Translations!$B$249</f>
        <v>Information om tillämpad metod</v>
      </c>
      <c r="F1001" s="862"/>
      <c r="G1001" s="862"/>
      <c r="H1001" s="862"/>
      <c r="I1001" s="862"/>
      <c r="J1001" s="862"/>
      <c r="K1001" s="862"/>
      <c r="L1001" s="862"/>
      <c r="M1001" s="862"/>
      <c r="N1001" s="968"/>
      <c r="O1001" s="19"/>
      <c r="P1001" s="245"/>
      <c r="Q1001" s="245"/>
      <c r="R1001" s="245"/>
      <c r="S1001" s="245"/>
      <c r="T1001" s="245"/>
      <c r="U1001" s="23"/>
      <c r="V1001" s="23"/>
      <c r="W1001" s="238"/>
    </row>
    <row r="1002" spans="1:25" ht="25.5" customHeight="1" x14ac:dyDescent="0.25">
      <c r="C1002" s="224"/>
      <c r="D1002" s="25"/>
      <c r="E1002" s="783" t="str">
        <f>Translations!$B$304</f>
        <v>Om denna information redan har lämnats på ett tillräckligt utförligt sätt i avsnitt C.II, behöver ni enbart inkludera hänvisningar till avsnittet och gå vidare till punkterna nedan.</v>
      </c>
      <c r="F1002" s="783"/>
      <c r="G1002" s="783"/>
      <c r="H1002" s="783"/>
      <c r="I1002" s="783"/>
      <c r="J1002" s="783"/>
      <c r="K1002" s="783"/>
      <c r="L1002" s="783"/>
      <c r="M1002" s="783"/>
      <c r="N1002" s="989"/>
      <c r="O1002" s="19"/>
      <c r="P1002" s="245"/>
      <c r="Q1002" s="245"/>
      <c r="R1002" s="245"/>
      <c r="S1002" s="245"/>
      <c r="T1002" s="245"/>
      <c r="U1002" s="245"/>
      <c r="V1002" s="245"/>
      <c r="W1002" s="262"/>
    </row>
    <row r="1003" spans="1:25" ht="50.1" customHeight="1" x14ac:dyDescent="0.25">
      <c r="C1003" s="224"/>
      <c r="D1003" s="25"/>
      <c r="E1003" s="972"/>
      <c r="F1003" s="973"/>
      <c r="G1003" s="973"/>
      <c r="H1003" s="973"/>
      <c r="I1003" s="973"/>
      <c r="J1003" s="973"/>
      <c r="K1003" s="973"/>
      <c r="L1003" s="973"/>
      <c r="M1003" s="973"/>
      <c r="N1003" s="974"/>
      <c r="O1003" s="19"/>
      <c r="P1003" s="245"/>
      <c r="Q1003" s="245"/>
      <c r="R1003" s="245"/>
      <c r="S1003" s="245"/>
      <c r="T1003" s="245"/>
      <c r="U1003" s="245"/>
      <c r="V1003" s="245"/>
      <c r="W1003" s="262"/>
    </row>
    <row r="1004" spans="1:25" ht="5.0999999999999996" customHeight="1" x14ac:dyDescent="0.25">
      <c r="C1004" s="224"/>
      <c r="D1004" s="25"/>
      <c r="N1004" s="225"/>
      <c r="O1004" s="19"/>
      <c r="P1004" s="245"/>
      <c r="Q1004" s="245"/>
      <c r="R1004" s="245"/>
      <c r="S1004" s="245"/>
      <c r="T1004" s="245"/>
      <c r="U1004" s="245"/>
      <c r="V1004" s="245"/>
      <c r="W1004" s="262"/>
    </row>
    <row r="1005" spans="1:25" ht="12.75" customHeight="1" x14ac:dyDescent="0.25">
      <c r="C1005" s="224"/>
      <c r="D1005" s="25" t="s">
        <v>32</v>
      </c>
      <c r="E1005" s="975" t="str">
        <f>Translations!$B$210</f>
        <v>Hänvisning till externa filer, i förekommande fall</v>
      </c>
      <c r="F1005" s="975"/>
      <c r="G1005" s="975"/>
      <c r="H1005" s="975"/>
      <c r="I1005" s="975"/>
      <c r="J1005" s="976"/>
      <c r="K1005" s="845"/>
      <c r="L1005" s="845"/>
      <c r="M1005" s="845"/>
      <c r="N1005" s="845"/>
      <c r="O1005" s="19"/>
      <c r="P1005" s="245"/>
      <c r="Q1005" s="245"/>
      <c r="R1005" s="245"/>
      <c r="S1005" s="245"/>
      <c r="T1005" s="245"/>
      <c r="U1005" s="245"/>
      <c r="V1005" s="245"/>
      <c r="W1005" s="262"/>
    </row>
    <row r="1006" spans="1:25" ht="5.0999999999999996" customHeight="1" x14ac:dyDescent="0.25">
      <c r="C1006" s="224"/>
      <c r="D1006" s="25"/>
      <c r="N1006" s="225"/>
      <c r="O1006" s="19"/>
      <c r="P1006" s="245"/>
      <c r="Q1006" s="245"/>
      <c r="R1006" s="245"/>
      <c r="S1006" s="245"/>
      <c r="T1006" s="245"/>
      <c r="U1006" s="245"/>
      <c r="V1006" s="245"/>
      <c r="W1006" s="262"/>
    </row>
    <row r="1007" spans="1:25" ht="12.75" customHeight="1" x14ac:dyDescent="0.25">
      <c r="C1007" s="224"/>
      <c r="D1007" s="25" t="s">
        <v>33</v>
      </c>
      <c r="E1007" s="975" t="str">
        <f>Translations!$B$305</f>
        <v>Hänvisning till ett separat utförligt flödesschema, i förekommande fall</v>
      </c>
      <c r="F1007" s="975"/>
      <c r="G1007" s="975"/>
      <c r="H1007" s="975"/>
      <c r="I1007" s="975"/>
      <c r="J1007" s="976"/>
      <c r="K1007" s="845"/>
      <c r="L1007" s="845"/>
      <c r="M1007" s="845"/>
      <c r="N1007" s="845"/>
      <c r="O1007" s="19"/>
      <c r="P1007" s="245"/>
      <c r="Q1007" s="245"/>
      <c r="R1007" s="245"/>
      <c r="S1007" s="245"/>
      <c r="T1007" s="245"/>
      <c r="U1007" s="245"/>
      <c r="V1007" s="245"/>
      <c r="W1007" s="262"/>
    </row>
    <row r="1008" spans="1:25" ht="5.0999999999999996" customHeight="1" x14ac:dyDescent="0.25">
      <c r="B1008" s="244"/>
      <c r="C1008" s="224"/>
      <c r="D1008" s="25"/>
      <c r="N1008" s="225"/>
      <c r="O1008" s="19"/>
      <c r="P1008" s="245"/>
      <c r="Q1008" s="245"/>
      <c r="R1008" s="245"/>
      <c r="S1008" s="245"/>
      <c r="T1008" s="245"/>
      <c r="U1008" s="245"/>
      <c r="V1008" s="245"/>
      <c r="W1008" s="262"/>
    </row>
    <row r="1009" spans="2:23" ht="5.0999999999999996" customHeight="1" x14ac:dyDescent="0.25">
      <c r="B1009" s="244"/>
      <c r="C1009" s="232"/>
      <c r="D1009" s="235"/>
      <c r="E1009" s="233"/>
      <c r="F1009" s="233"/>
      <c r="G1009" s="233"/>
      <c r="H1009" s="233"/>
      <c r="I1009" s="233"/>
      <c r="J1009" s="233"/>
      <c r="K1009" s="233"/>
      <c r="L1009" s="233"/>
      <c r="M1009" s="233"/>
      <c r="N1009" s="234"/>
      <c r="O1009" s="19"/>
      <c r="P1009" s="245"/>
      <c r="Q1009" s="245"/>
      <c r="R1009" s="245"/>
      <c r="S1009" s="245"/>
      <c r="T1009" s="245"/>
      <c r="U1009" s="245"/>
      <c r="V1009" s="245"/>
      <c r="W1009" s="262"/>
    </row>
    <row r="1010" spans="2:23" ht="12.75" customHeight="1" x14ac:dyDescent="0.25">
      <c r="B1010" s="244"/>
      <c r="C1010" s="224"/>
      <c r="D1010" s="16" t="s">
        <v>26</v>
      </c>
      <c r="E1010" s="1015" t="str">
        <f>Translations!$B$388</f>
        <v>Metod för att fastställa den årliga verksamhetsnivån</v>
      </c>
      <c r="F1010" s="1015"/>
      <c r="G1010" s="1015"/>
      <c r="H1010" s="1015"/>
      <c r="I1010" s="1015"/>
      <c r="J1010" s="1015"/>
      <c r="K1010" s="1015"/>
      <c r="L1010" s="1015"/>
      <c r="M1010" s="1015"/>
      <c r="N1010" s="1016"/>
      <c r="O1010" s="19"/>
      <c r="P1010" s="245"/>
      <c r="Q1010" s="245"/>
      <c r="R1010" s="245"/>
      <c r="S1010" s="254"/>
      <c r="T1010" s="254"/>
      <c r="U1010" s="245"/>
      <c r="V1010" s="245"/>
      <c r="W1010" s="262"/>
    </row>
    <row r="1011" spans="2:23" ht="25.5" customHeight="1" x14ac:dyDescent="0.25">
      <c r="B1011" s="244"/>
      <c r="C1011" s="344"/>
      <c r="D1011" s="345"/>
      <c r="E1011" s="994" t="str">
        <f>Translations!$B$389</f>
        <v>För det särskilda syftet med datainsamling i enlighet med NIMs, bör detta avsnitt innefatta alla uppgifter som ges i avsnitt G.a i mallen för insamling av referensdata.</v>
      </c>
      <c r="F1011" s="994"/>
      <c r="G1011" s="994"/>
      <c r="H1011" s="994"/>
      <c r="I1011" s="994"/>
      <c r="J1011" s="994"/>
      <c r="K1011" s="994"/>
      <c r="L1011" s="994"/>
      <c r="M1011" s="994"/>
      <c r="N1011" s="1017"/>
      <c r="O1011" s="19"/>
      <c r="P1011" s="245"/>
      <c r="Q1011" s="245"/>
      <c r="R1011" s="245"/>
      <c r="S1011" s="245"/>
      <c r="T1011" s="18"/>
      <c r="U1011" s="245"/>
      <c r="V1011" s="245"/>
      <c r="W1011" s="262"/>
    </row>
    <row r="1012" spans="2:23" ht="5.0999999999999996" customHeight="1" x14ac:dyDescent="0.25">
      <c r="B1012" s="244"/>
      <c r="C1012" s="224"/>
      <c r="D1012" s="25"/>
      <c r="E1012" s="25"/>
      <c r="F1012" s="25"/>
      <c r="G1012" s="25"/>
      <c r="H1012" s="25"/>
      <c r="I1012" s="25"/>
      <c r="J1012" s="25"/>
      <c r="K1012" s="25"/>
      <c r="L1012" s="25"/>
      <c r="M1012" s="25"/>
      <c r="N1012" s="530"/>
      <c r="O1012" s="19"/>
      <c r="P1012" s="22"/>
      <c r="Q1012" s="245"/>
      <c r="R1012" s="245"/>
      <c r="S1012" s="245"/>
      <c r="T1012" s="245"/>
      <c r="U1012" s="245"/>
      <c r="V1012" s="245"/>
      <c r="W1012" s="262"/>
    </row>
    <row r="1013" spans="2:23" ht="12.75" customHeight="1" x14ac:dyDescent="0.25">
      <c r="B1013" s="244"/>
      <c r="C1013" s="224"/>
      <c r="D1013" s="25" t="s">
        <v>31</v>
      </c>
      <c r="E1013" s="862" t="str">
        <f>Translations!$B$249</f>
        <v>Information om tillämpad metod</v>
      </c>
      <c r="F1013" s="862"/>
      <c r="G1013" s="862"/>
      <c r="H1013" s="862"/>
      <c r="I1013" s="862"/>
      <c r="J1013" s="862"/>
      <c r="K1013" s="862"/>
      <c r="L1013" s="862"/>
      <c r="M1013" s="862"/>
      <c r="N1013" s="968"/>
      <c r="O1013" s="19"/>
      <c r="P1013" s="245"/>
      <c r="Q1013" s="245"/>
      <c r="R1013" s="245"/>
      <c r="S1013" s="245"/>
      <c r="T1013" s="245"/>
      <c r="U1013" s="245"/>
      <c r="V1013" s="245"/>
      <c r="W1013" s="262"/>
    </row>
    <row r="1014" spans="2:23" ht="5.0999999999999996" customHeight="1" x14ac:dyDescent="0.25">
      <c r="B1014" s="244"/>
      <c r="C1014" s="344"/>
      <c r="D1014" s="20"/>
      <c r="E1014" s="37"/>
      <c r="F1014" s="531"/>
      <c r="G1014" s="533"/>
      <c r="H1014" s="533"/>
      <c r="I1014" s="533"/>
      <c r="J1014" s="533"/>
      <c r="K1014" s="533"/>
      <c r="L1014" s="533"/>
      <c r="M1014" s="533"/>
      <c r="N1014" s="549"/>
      <c r="O1014" s="19"/>
      <c r="P1014" s="245"/>
      <c r="Q1014" s="245"/>
      <c r="R1014" s="245"/>
      <c r="S1014" s="245"/>
      <c r="T1014" s="245"/>
      <c r="U1014" s="245"/>
      <c r="V1014" s="245"/>
      <c r="W1014" s="262"/>
    </row>
    <row r="1015" spans="2:23" ht="12.75" customHeight="1" x14ac:dyDescent="0.25">
      <c r="B1015" s="244"/>
      <c r="C1015" s="344"/>
      <c r="D1015" s="345"/>
      <c r="E1015" s="349"/>
      <c r="F1015" s="932" t="str">
        <f>IF(M994=EUConst_Relevant,HYPERLINK("#" &amp; Q1015,EUConst_MsgDescription),"")</f>
        <v/>
      </c>
      <c r="G1015" s="906"/>
      <c r="H1015" s="906"/>
      <c r="I1015" s="906"/>
      <c r="J1015" s="906"/>
      <c r="K1015" s="906"/>
      <c r="L1015" s="906"/>
      <c r="M1015" s="906"/>
      <c r="N1015" s="907"/>
      <c r="O1015" s="19"/>
      <c r="P1015" s="22" t="s">
        <v>175</v>
      </c>
      <c r="Q1015" s="371" t="str">
        <f>"#"&amp;ADDRESS(ROW($C$11),COLUMN($C$11))</f>
        <v>#$C$11</v>
      </c>
      <c r="R1015" s="245"/>
      <c r="S1015" s="245"/>
      <c r="T1015" s="245"/>
      <c r="U1015" s="245"/>
      <c r="V1015" s="245"/>
      <c r="W1015" s="262"/>
    </row>
    <row r="1016" spans="2:23" ht="5.0999999999999996" customHeight="1" x14ac:dyDescent="0.25">
      <c r="B1016" s="244"/>
      <c r="C1016" s="344"/>
      <c r="D1016" s="345"/>
      <c r="E1016" s="350"/>
      <c r="F1016" s="1018"/>
      <c r="G1016" s="1018"/>
      <c r="H1016" s="1018"/>
      <c r="I1016" s="1018"/>
      <c r="J1016" s="1018"/>
      <c r="K1016" s="1018"/>
      <c r="L1016" s="1018"/>
      <c r="M1016" s="1018"/>
      <c r="N1016" s="1019"/>
      <c r="O1016" s="19"/>
      <c r="P1016" s="245"/>
      <c r="Q1016" s="245"/>
      <c r="R1016" s="245"/>
      <c r="S1016" s="245"/>
      <c r="T1016" s="245"/>
      <c r="U1016" s="245"/>
      <c r="V1016" s="245"/>
      <c r="W1016" s="262"/>
    </row>
    <row r="1017" spans="2:23" ht="50.1" customHeight="1" x14ac:dyDescent="0.25">
      <c r="B1017" s="244"/>
      <c r="C1017" s="344"/>
      <c r="D1017" s="20"/>
      <c r="E1017" s="20"/>
      <c r="F1017" s="871"/>
      <c r="G1017" s="872"/>
      <c r="H1017" s="872"/>
      <c r="I1017" s="872"/>
      <c r="J1017" s="872"/>
      <c r="K1017" s="872"/>
      <c r="L1017" s="872"/>
      <c r="M1017" s="872"/>
      <c r="N1017" s="886"/>
      <c r="O1017" s="19"/>
      <c r="P1017" s="245"/>
      <c r="Q1017" s="245"/>
      <c r="R1017" s="245"/>
      <c r="S1017" s="245"/>
      <c r="T1017" s="245"/>
      <c r="U1017" s="245"/>
      <c r="V1017" s="245"/>
      <c r="W1017" s="262"/>
    </row>
    <row r="1018" spans="2:23" ht="5.0999999999999996" customHeight="1" x14ac:dyDescent="0.25">
      <c r="B1018" s="244"/>
      <c r="C1018" s="344"/>
      <c r="D1018" s="20"/>
      <c r="E1018" s="20"/>
      <c r="F1018" s="20"/>
      <c r="G1018" s="20"/>
      <c r="H1018" s="20"/>
      <c r="I1018" s="20"/>
      <c r="J1018" s="20"/>
      <c r="K1018" s="20"/>
      <c r="L1018" s="20"/>
      <c r="M1018" s="20"/>
      <c r="N1018" s="380"/>
      <c r="O1018" s="19"/>
      <c r="P1018" s="245"/>
      <c r="Q1018" s="245"/>
      <c r="R1018" s="245"/>
      <c r="S1018" s="245"/>
      <c r="T1018" s="245"/>
      <c r="U1018" s="245"/>
      <c r="V1018" s="245"/>
      <c r="W1018" s="262"/>
    </row>
    <row r="1019" spans="2:23" ht="12.75" customHeight="1" x14ac:dyDescent="0.25">
      <c r="B1019" s="244"/>
      <c r="C1019" s="344"/>
      <c r="D1019" s="20"/>
      <c r="E1019" s="20"/>
      <c r="F1019" s="1011" t="str">
        <f>Translations!$B$210</f>
        <v>Hänvisning till externa filer, i förekommande fall</v>
      </c>
      <c r="G1019" s="1011"/>
      <c r="H1019" s="1011"/>
      <c r="I1019" s="1011"/>
      <c r="J1019" s="1011"/>
      <c r="K1019" s="845"/>
      <c r="L1019" s="845"/>
      <c r="M1019" s="845"/>
      <c r="N1019" s="845"/>
      <c r="O1019" s="19"/>
      <c r="P1019" s="245"/>
      <c r="Q1019" s="245"/>
      <c r="R1019" s="245"/>
      <c r="S1019" s="245"/>
      <c r="T1019" s="245"/>
      <c r="U1019" s="245"/>
      <c r="V1019" s="245"/>
      <c r="W1019" s="262"/>
    </row>
    <row r="1020" spans="2:23" ht="5.0999999999999996" customHeight="1" x14ac:dyDescent="0.25">
      <c r="B1020" s="244"/>
      <c r="C1020" s="344"/>
      <c r="D1020" s="20"/>
      <c r="E1020" s="20"/>
      <c r="F1020" s="20"/>
      <c r="G1020" s="20"/>
      <c r="H1020" s="20"/>
      <c r="I1020" s="20"/>
      <c r="J1020" s="20"/>
      <c r="K1020" s="20"/>
      <c r="L1020" s="20"/>
      <c r="M1020" s="20"/>
      <c r="N1020" s="380"/>
      <c r="O1020" s="19"/>
      <c r="P1020" s="245"/>
      <c r="Q1020" s="245"/>
      <c r="R1020" s="245"/>
      <c r="S1020" s="245"/>
      <c r="T1020" s="245"/>
      <c r="U1020" s="245"/>
      <c r="V1020" s="245"/>
      <c r="W1020" s="262"/>
    </row>
    <row r="1021" spans="2:23" ht="12.75" customHeight="1" x14ac:dyDescent="0.25">
      <c r="B1021" s="244"/>
      <c r="C1021" s="224"/>
      <c r="D1021" s="25" t="s">
        <v>32</v>
      </c>
      <c r="E1021" s="985" t="str">
        <f>Translations!$B$316</f>
        <v>Beskrivning av metoden för att spåra de tillverkade produkterna</v>
      </c>
      <c r="F1021" s="985"/>
      <c r="G1021" s="985"/>
      <c r="H1021" s="985"/>
      <c r="I1021" s="985"/>
      <c r="J1021" s="985"/>
      <c r="K1021" s="985"/>
      <c r="L1021" s="985"/>
      <c r="M1021" s="985"/>
      <c r="N1021" s="986"/>
      <c r="O1021" s="19"/>
      <c r="P1021" s="245"/>
      <c r="Q1021" s="245"/>
      <c r="R1021" s="245"/>
      <c r="S1021" s="245"/>
      <c r="T1021" s="245"/>
      <c r="U1021" s="245"/>
      <c r="V1021" s="245"/>
      <c r="W1021" s="262"/>
    </row>
    <row r="1022" spans="2:23" ht="5.0999999999999996" customHeight="1" x14ac:dyDescent="0.25">
      <c r="B1022" s="244"/>
      <c r="C1022" s="224"/>
      <c r="E1022" s="37"/>
      <c r="F1022" s="531"/>
      <c r="G1022" s="533"/>
      <c r="H1022" s="533"/>
      <c r="I1022" s="533"/>
      <c r="J1022" s="533"/>
      <c r="K1022" s="533"/>
      <c r="L1022" s="533"/>
      <c r="M1022" s="533"/>
      <c r="N1022" s="549"/>
      <c r="O1022" s="19"/>
      <c r="P1022" s="245"/>
      <c r="Q1022" s="245"/>
      <c r="R1022" s="245"/>
      <c r="S1022" s="245"/>
      <c r="T1022" s="245"/>
      <c r="U1022" s="245"/>
      <c r="V1022" s="245"/>
      <c r="W1022" s="262"/>
    </row>
    <row r="1023" spans="2:23" ht="12.75" customHeight="1" x14ac:dyDescent="0.25">
      <c r="B1023" s="244"/>
      <c r="C1023" s="224"/>
      <c r="D1023" s="25"/>
      <c r="E1023" s="118"/>
      <c r="F1023" s="932" t="str">
        <f>IF(M994=EUConst_Relevant,HYPERLINK("#" &amp; Q1023,EUConst_MsgDescription),"")</f>
        <v/>
      </c>
      <c r="G1023" s="906"/>
      <c r="H1023" s="906"/>
      <c r="I1023" s="906"/>
      <c r="J1023" s="906"/>
      <c r="K1023" s="906"/>
      <c r="L1023" s="906"/>
      <c r="M1023" s="906"/>
      <c r="N1023" s="907"/>
      <c r="O1023" s="19"/>
      <c r="P1023" s="22" t="s">
        <v>175</v>
      </c>
      <c r="Q1023" s="371" t="str">
        <f>"#"&amp;ADDRESS(ROW($C$11),COLUMN($C$11))</f>
        <v>#$C$11</v>
      </c>
      <c r="R1023" s="245"/>
      <c r="S1023" s="245"/>
      <c r="T1023" s="245"/>
      <c r="U1023" s="245"/>
      <c r="V1023" s="245"/>
      <c r="W1023" s="262"/>
    </row>
    <row r="1024" spans="2:23" ht="5.0999999999999996" customHeight="1" x14ac:dyDescent="0.25">
      <c r="C1024" s="224"/>
      <c r="D1024" s="25"/>
      <c r="E1024" s="24"/>
      <c r="F1024" s="941"/>
      <c r="G1024" s="941"/>
      <c r="H1024" s="941"/>
      <c r="I1024" s="941"/>
      <c r="J1024" s="941"/>
      <c r="K1024" s="941"/>
      <c r="L1024" s="941"/>
      <c r="M1024" s="941"/>
      <c r="N1024" s="942"/>
      <c r="O1024" s="19"/>
      <c r="P1024" s="245"/>
      <c r="Q1024" s="245"/>
      <c r="R1024" s="245"/>
      <c r="S1024" s="245"/>
      <c r="T1024" s="245"/>
      <c r="U1024" s="245"/>
      <c r="V1024" s="245"/>
      <c r="W1024" s="262"/>
    </row>
    <row r="1025" spans="1:25" ht="50.1" customHeight="1" x14ac:dyDescent="0.25">
      <c r="C1025" s="224"/>
      <c r="D1025" s="25"/>
      <c r="E1025" s="265"/>
      <c r="F1025" s="871"/>
      <c r="G1025" s="872"/>
      <c r="H1025" s="872"/>
      <c r="I1025" s="872"/>
      <c r="J1025" s="872"/>
      <c r="K1025" s="872"/>
      <c r="L1025" s="872"/>
      <c r="M1025" s="872"/>
      <c r="N1025" s="886"/>
      <c r="O1025" s="19"/>
      <c r="P1025" s="245"/>
      <c r="Q1025" s="245"/>
      <c r="R1025" s="245"/>
      <c r="S1025" s="245"/>
      <c r="T1025" s="245"/>
      <c r="U1025" s="245"/>
      <c r="V1025" s="245"/>
      <c r="W1025" s="262"/>
    </row>
    <row r="1026" spans="1:25" s="20" customFormat="1" ht="13.2" x14ac:dyDescent="0.25">
      <c r="A1026" s="18"/>
      <c r="B1026" s="36"/>
      <c r="C1026" s="378"/>
      <c r="D1026" s="379"/>
      <c r="E1026" s="379"/>
      <c r="F1026" s="379"/>
      <c r="G1026" s="379"/>
      <c r="H1026" s="379"/>
      <c r="I1026" s="379"/>
      <c r="J1026" s="379"/>
      <c r="K1026" s="379"/>
      <c r="L1026" s="379"/>
      <c r="M1026" s="379"/>
      <c r="N1026" s="381"/>
      <c r="O1026" s="19"/>
      <c r="P1026" s="245"/>
      <c r="Q1026" s="245"/>
      <c r="R1026" s="245"/>
      <c r="S1026" s="23"/>
      <c r="T1026" s="22"/>
      <c r="U1026" s="22"/>
      <c r="V1026" s="22"/>
      <c r="W1026" s="238"/>
    </row>
    <row r="1027" spans="1:25" s="20" customFormat="1" ht="14.4" thickBot="1" x14ac:dyDescent="0.3">
      <c r="A1027" s="18"/>
      <c r="B1027" s="36"/>
      <c r="C1027" s="36"/>
      <c r="D1027" s="36"/>
      <c r="E1027" s="36"/>
      <c r="F1027" s="36"/>
      <c r="G1027" s="36"/>
      <c r="H1027" s="36"/>
      <c r="I1027" s="36"/>
      <c r="J1027" s="36"/>
      <c r="K1027" s="36"/>
      <c r="L1027" s="36"/>
      <c r="M1027" s="36"/>
      <c r="N1027" s="36"/>
      <c r="O1027" s="19"/>
      <c r="P1027" s="245"/>
      <c r="Q1027" s="245"/>
      <c r="R1027" s="23"/>
      <c r="S1027" s="23"/>
      <c r="T1027" s="22"/>
      <c r="U1027" s="22"/>
      <c r="V1027" s="22"/>
      <c r="W1027" s="238"/>
      <c r="X1027" s="244"/>
      <c r="Y1027" s="244"/>
    </row>
    <row r="1028" spans="1:25" s="20" customFormat="1" ht="12.75" customHeight="1" thickBot="1" x14ac:dyDescent="0.35">
      <c r="A1028" s="18"/>
      <c r="B1028" s="36"/>
      <c r="C1028" s="281"/>
      <c r="D1028" s="281"/>
      <c r="E1028" s="281"/>
      <c r="F1028" s="281"/>
      <c r="G1028" s="281"/>
      <c r="H1028" s="281"/>
      <c r="I1028" s="281"/>
      <c r="J1028" s="281"/>
      <c r="K1028" s="281"/>
      <c r="L1028" s="281"/>
      <c r="M1028" s="281"/>
      <c r="N1028" s="281"/>
      <c r="O1028" s="19"/>
      <c r="P1028" s="22"/>
      <c r="Q1028" s="22"/>
      <c r="R1028" s="23"/>
      <c r="S1028" s="23"/>
      <c r="T1028" s="22"/>
      <c r="U1028" s="22"/>
      <c r="V1028" s="22"/>
      <c r="W1028" s="238"/>
      <c r="X1028" s="244"/>
      <c r="Y1028" s="244"/>
    </row>
    <row r="1029" spans="1:25" s="20" customFormat="1" ht="15" customHeight="1" thickBot="1" x14ac:dyDescent="0.3">
      <c r="A1029" s="18"/>
      <c r="B1029" s="163"/>
      <c r="C1029" s="374">
        <f>C994+1</f>
        <v>9</v>
      </c>
      <c r="D1029" s="1020" t="str">
        <f>Translations!$B$386</f>
        <v>”Fall-back”-delanläggning:</v>
      </c>
      <c r="E1029" s="1021"/>
      <c r="F1029" s="1021"/>
      <c r="G1029" s="1021"/>
      <c r="H1029" s="1022"/>
      <c r="I1029" s="1023" t="str">
        <f>INDEX(EUconst_FallBackListNames,$C1029)</f>
        <v>Delanläggning med processutsläpp (ej KL | icke-CBAM)</v>
      </c>
      <c r="J1029" s="1024"/>
      <c r="K1029" s="1024"/>
      <c r="L1029" s="1025"/>
      <c r="M1029" s="1026" t="str">
        <f>IF(ISBLANK(INDEX(CNTR_FallBackSubInstRelevant,C1029)),"",IF(INDEX(CNTR_FallBackSubInstRelevant,C1029),EUConst_Relevant,EUConst_NotRelevant))</f>
        <v/>
      </c>
      <c r="N1029" s="1027"/>
      <c r="O1029" s="19"/>
      <c r="P1029" s="373">
        <f>C1029</f>
        <v>9</v>
      </c>
      <c r="Q1029" s="245"/>
      <c r="R1029" s="245"/>
      <c r="S1029" s="245"/>
      <c r="T1029" s="245"/>
      <c r="U1029" s="23"/>
      <c r="V1029" s="311" t="s">
        <v>326</v>
      </c>
      <c r="W1029" s="356" t="b">
        <f>AND(CNTR_ExistSubInstEntries,M1029=EUConst_NotRelevant)</f>
        <v>0</v>
      </c>
    </row>
    <row r="1030" spans="1:25" s="20" customFormat="1" ht="12.75" customHeight="1" thickBot="1" x14ac:dyDescent="0.3">
      <c r="A1030" s="18"/>
      <c r="B1030" s="36"/>
      <c r="C1030" s="278"/>
      <c r="D1030" s="279"/>
      <c r="E1030" s="279"/>
      <c r="F1030" s="279"/>
      <c r="G1030" s="279"/>
      <c r="H1030" s="280"/>
      <c r="I1030" s="1028" t="str">
        <f>IF(M1029=EUConst_NotRelevant,HYPERLINK(Q1030,EUconst_MsgGoToNextSubInst),IF(M1029=EUConst_Relevant,HYPERLINK("",EUconst_MsgEnterThisSection),""))</f>
        <v/>
      </c>
      <c r="J1030" s="1029"/>
      <c r="K1030" s="1029"/>
      <c r="L1030" s="1029"/>
      <c r="M1030" s="1030"/>
      <c r="N1030" s="1031"/>
      <c r="O1030" s="19"/>
      <c r="P1030" s="22" t="s">
        <v>175</v>
      </c>
      <c r="Q1030" s="70" t="str">
        <f>"#JUMP_G"&amp;P1029+1</f>
        <v>#JUMP_G10</v>
      </c>
      <c r="R1030" s="22"/>
      <c r="S1030" s="22"/>
      <c r="T1030" s="22"/>
      <c r="U1030" s="23"/>
      <c r="V1030" s="23"/>
      <c r="W1030" s="238"/>
      <c r="X1030" s="244"/>
      <c r="Y1030" s="244"/>
    </row>
    <row r="1031" spans="1:25" ht="5.0999999999999996" customHeight="1" x14ac:dyDescent="0.25">
      <c r="C1031" s="282"/>
      <c r="D1031" s="283"/>
      <c r="E1031" s="283"/>
      <c r="F1031" s="283"/>
      <c r="G1031" s="283"/>
      <c r="H1031" s="283"/>
      <c r="I1031" s="283"/>
      <c r="J1031" s="283"/>
      <c r="K1031" s="283"/>
      <c r="L1031" s="283"/>
      <c r="M1031" s="283"/>
      <c r="N1031" s="284"/>
      <c r="O1031" s="19"/>
      <c r="U1031" s="23"/>
      <c r="V1031" s="23"/>
      <c r="W1031" s="238"/>
    </row>
    <row r="1032" spans="1:25" ht="15" customHeight="1" x14ac:dyDescent="0.25">
      <c r="C1032" s="224"/>
      <c r="E1032" s="1032" t="str">
        <f>CONCATENATE(EUconst_MsgSeeFirst," (G.I.1)")</f>
        <v>Utförliga anvisningar för datainmatning i detta verktyg finns i den första kopian av verktyget.  (G.I.1)</v>
      </c>
      <c r="F1032" s="1032"/>
      <c r="G1032" s="1032"/>
      <c r="H1032" s="1032"/>
      <c r="I1032" s="1032"/>
      <c r="J1032" s="1032"/>
      <c r="K1032" s="1032"/>
      <c r="L1032" s="1032"/>
      <c r="M1032" s="1032"/>
      <c r="N1032" s="225"/>
      <c r="O1032" s="19"/>
      <c r="U1032" s="23"/>
      <c r="V1032" s="23"/>
      <c r="W1032" s="238"/>
    </row>
    <row r="1033" spans="1:25" ht="5.0999999999999996" customHeight="1" x14ac:dyDescent="0.25">
      <c r="C1033" s="224"/>
      <c r="N1033" s="225"/>
      <c r="O1033" s="19"/>
      <c r="U1033" s="23"/>
      <c r="V1033" s="23"/>
      <c r="W1033" s="238"/>
    </row>
    <row r="1034" spans="1:25" ht="12.75" customHeight="1" x14ac:dyDescent="0.25">
      <c r="C1034" s="224"/>
      <c r="D1034" s="16" t="s">
        <v>25</v>
      </c>
      <c r="E1034" s="744" t="str">
        <f>Translations!$B$297</f>
        <v>Delanläggningens systemgränser</v>
      </c>
      <c r="F1034" s="744"/>
      <c r="G1034" s="744"/>
      <c r="H1034" s="744"/>
      <c r="I1034" s="744"/>
      <c r="J1034" s="744"/>
      <c r="K1034" s="744"/>
      <c r="L1034" s="744"/>
      <c r="M1034" s="744"/>
      <c r="N1034" s="961"/>
      <c r="O1034" s="19"/>
      <c r="P1034" s="245"/>
      <c r="Q1034" s="245"/>
      <c r="R1034" s="245"/>
      <c r="S1034" s="245"/>
      <c r="T1034" s="245"/>
      <c r="U1034" s="23"/>
      <c r="V1034" s="23"/>
      <c r="W1034" s="238"/>
    </row>
    <row r="1035" spans="1:25" ht="5.0999999999999996" customHeight="1" x14ac:dyDescent="0.25">
      <c r="C1035" s="224"/>
      <c r="N1035" s="225"/>
      <c r="O1035" s="19"/>
      <c r="P1035" s="245"/>
      <c r="Q1035" s="245"/>
      <c r="R1035" s="245"/>
      <c r="S1035" s="245"/>
      <c r="T1035" s="245"/>
      <c r="U1035" s="23"/>
      <c r="V1035" s="23"/>
      <c r="W1035" s="238"/>
    </row>
    <row r="1036" spans="1:25" ht="12.75" customHeight="1" x14ac:dyDescent="0.25">
      <c r="C1036" s="224"/>
      <c r="D1036" s="25" t="s">
        <v>31</v>
      </c>
      <c r="E1036" s="862" t="str">
        <f>Translations!$B$249</f>
        <v>Information om tillämpad metod</v>
      </c>
      <c r="F1036" s="862"/>
      <c r="G1036" s="862"/>
      <c r="H1036" s="862"/>
      <c r="I1036" s="862"/>
      <c r="J1036" s="862"/>
      <c r="K1036" s="862"/>
      <c r="L1036" s="862"/>
      <c r="M1036" s="862"/>
      <c r="N1036" s="968"/>
      <c r="O1036" s="19"/>
      <c r="P1036" s="245"/>
      <c r="Q1036" s="245"/>
      <c r="R1036" s="245"/>
      <c r="S1036" s="245"/>
      <c r="T1036" s="245"/>
      <c r="U1036" s="23"/>
      <c r="V1036" s="23"/>
      <c r="W1036" s="238"/>
    </row>
    <row r="1037" spans="1:25" ht="25.5" customHeight="1" x14ac:dyDescent="0.25">
      <c r="C1037" s="224"/>
      <c r="D1037" s="25"/>
      <c r="E1037" s="783" t="str">
        <f>Translations!$B$304</f>
        <v>Om denna information redan har lämnats på ett tillräckligt utförligt sätt i avsnitt C.II, behöver ni enbart inkludera hänvisningar till avsnittet och gå vidare till punkterna nedan.</v>
      </c>
      <c r="F1037" s="783"/>
      <c r="G1037" s="783"/>
      <c r="H1037" s="783"/>
      <c r="I1037" s="783"/>
      <c r="J1037" s="783"/>
      <c r="K1037" s="783"/>
      <c r="L1037" s="783"/>
      <c r="M1037" s="783"/>
      <c r="N1037" s="989"/>
      <c r="O1037" s="19"/>
      <c r="P1037" s="245"/>
      <c r="Q1037" s="245"/>
      <c r="R1037" s="245"/>
      <c r="S1037" s="245"/>
      <c r="T1037" s="245"/>
      <c r="U1037" s="245"/>
      <c r="V1037" s="245"/>
      <c r="W1037" s="262"/>
    </row>
    <row r="1038" spans="1:25" ht="50.1" customHeight="1" x14ac:dyDescent="0.25">
      <c r="C1038" s="224"/>
      <c r="D1038" s="25"/>
      <c r="E1038" s="972"/>
      <c r="F1038" s="973"/>
      <c r="G1038" s="973"/>
      <c r="H1038" s="973"/>
      <c r="I1038" s="973"/>
      <c r="J1038" s="973"/>
      <c r="K1038" s="973"/>
      <c r="L1038" s="973"/>
      <c r="M1038" s="973"/>
      <c r="N1038" s="974"/>
      <c r="O1038" s="19"/>
      <c r="P1038" s="245"/>
      <c r="Q1038" s="245"/>
      <c r="R1038" s="245"/>
      <c r="S1038" s="245"/>
      <c r="T1038" s="245"/>
      <c r="U1038" s="245"/>
      <c r="V1038" s="245"/>
      <c r="W1038" s="262"/>
    </row>
    <row r="1039" spans="1:25" ht="5.0999999999999996" customHeight="1" x14ac:dyDescent="0.25">
      <c r="B1039" s="244"/>
      <c r="C1039" s="224"/>
      <c r="D1039" s="25"/>
      <c r="N1039" s="225"/>
      <c r="O1039" s="19"/>
      <c r="P1039" s="245"/>
      <c r="Q1039" s="245"/>
      <c r="R1039" s="245"/>
      <c r="S1039" s="245"/>
      <c r="T1039" s="245"/>
      <c r="U1039" s="245"/>
      <c r="V1039" s="245"/>
      <c r="W1039" s="262"/>
    </row>
    <row r="1040" spans="1:25" ht="12.75" customHeight="1" x14ac:dyDescent="0.25">
      <c r="B1040" s="244"/>
      <c r="C1040" s="224"/>
      <c r="D1040" s="25" t="s">
        <v>32</v>
      </c>
      <c r="E1040" s="975" t="str">
        <f>Translations!$B$210</f>
        <v>Hänvisning till externa filer, i förekommande fall</v>
      </c>
      <c r="F1040" s="975"/>
      <c r="G1040" s="975"/>
      <c r="H1040" s="975"/>
      <c r="I1040" s="975"/>
      <c r="J1040" s="976"/>
      <c r="K1040" s="845"/>
      <c r="L1040" s="845"/>
      <c r="M1040" s="845"/>
      <c r="N1040" s="845"/>
      <c r="O1040" s="19"/>
      <c r="P1040" s="245"/>
      <c r="Q1040" s="245"/>
      <c r="R1040" s="245"/>
      <c r="S1040" s="245"/>
      <c r="T1040" s="245"/>
      <c r="U1040" s="245"/>
      <c r="V1040" s="245"/>
      <c r="W1040" s="262"/>
    </row>
    <row r="1041" spans="2:23" ht="5.0999999999999996" customHeight="1" x14ac:dyDescent="0.25">
      <c r="B1041" s="244"/>
      <c r="C1041" s="224"/>
      <c r="D1041" s="25"/>
      <c r="N1041" s="225"/>
      <c r="O1041" s="19"/>
      <c r="P1041" s="245"/>
      <c r="Q1041" s="245"/>
      <c r="R1041" s="245"/>
      <c r="S1041" s="245"/>
      <c r="T1041" s="245"/>
      <c r="U1041" s="245"/>
      <c r="V1041" s="245"/>
      <c r="W1041" s="262"/>
    </row>
    <row r="1042" spans="2:23" ht="12.75" customHeight="1" x14ac:dyDescent="0.25">
      <c r="B1042" s="244"/>
      <c r="C1042" s="224"/>
      <c r="D1042" s="25" t="s">
        <v>33</v>
      </c>
      <c r="E1042" s="975" t="str">
        <f>Translations!$B$305</f>
        <v>Hänvisning till ett separat utförligt flödesschema, i förekommande fall</v>
      </c>
      <c r="F1042" s="975"/>
      <c r="G1042" s="975"/>
      <c r="H1042" s="975"/>
      <c r="I1042" s="975"/>
      <c r="J1042" s="976"/>
      <c r="K1042" s="845"/>
      <c r="L1042" s="845"/>
      <c r="M1042" s="845"/>
      <c r="N1042" s="845"/>
      <c r="O1042" s="19"/>
      <c r="P1042" s="245"/>
      <c r="Q1042" s="245"/>
      <c r="R1042" s="245"/>
      <c r="S1042" s="245"/>
      <c r="T1042" s="245"/>
      <c r="U1042" s="245"/>
      <c r="V1042" s="245"/>
      <c r="W1042" s="262"/>
    </row>
    <row r="1043" spans="2:23" ht="5.0999999999999996" customHeight="1" x14ac:dyDescent="0.25">
      <c r="B1043" s="244"/>
      <c r="C1043" s="224"/>
      <c r="D1043" s="25"/>
      <c r="N1043" s="225"/>
      <c r="O1043" s="19"/>
      <c r="P1043" s="245"/>
      <c r="Q1043" s="245"/>
      <c r="R1043" s="245"/>
      <c r="S1043" s="245"/>
      <c r="T1043" s="245"/>
      <c r="U1043" s="245"/>
      <c r="V1043" s="245"/>
      <c r="W1043" s="262"/>
    </row>
    <row r="1044" spans="2:23" ht="5.0999999999999996" customHeight="1" x14ac:dyDescent="0.25">
      <c r="B1044" s="244"/>
      <c r="C1044" s="232"/>
      <c r="D1044" s="235"/>
      <c r="E1044" s="233"/>
      <c r="F1044" s="233"/>
      <c r="G1044" s="233"/>
      <c r="H1044" s="233"/>
      <c r="I1044" s="233"/>
      <c r="J1044" s="233"/>
      <c r="K1044" s="233"/>
      <c r="L1044" s="233"/>
      <c r="M1044" s="233"/>
      <c r="N1044" s="234"/>
      <c r="O1044" s="19"/>
      <c r="P1044" s="245"/>
      <c r="Q1044" s="245"/>
      <c r="R1044" s="245"/>
      <c r="S1044" s="245"/>
      <c r="T1044" s="245"/>
      <c r="U1044" s="245"/>
      <c r="V1044" s="245"/>
      <c r="W1044" s="262"/>
    </row>
    <row r="1045" spans="2:23" ht="12.75" customHeight="1" x14ac:dyDescent="0.25">
      <c r="B1045" s="244"/>
      <c r="C1045" s="224"/>
      <c r="D1045" s="16" t="s">
        <v>26</v>
      </c>
      <c r="E1045" s="1015" t="str">
        <f>Translations!$B$388</f>
        <v>Metod för att fastställa den årliga verksamhetsnivån</v>
      </c>
      <c r="F1045" s="1015"/>
      <c r="G1045" s="1015"/>
      <c r="H1045" s="1015"/>
      <c r="I1045" s="1015"/>
      <c r="J1045" s="1015"/>
      <c r="K1045" s="1015"/>
      <c r="L1045" s="1015"/>
      <c r="M1045" s="1015"/>
      <c r="N1045" s="1016"/>
      <c r="O1045" s="19"/>
      <c r="P1045" s="245"/>
      <c r="Q1045" s="245"/>
      <c r="R1045" s="245"/>
      <c r="S1045" s="254"/>
      <c r="T1045" s="254"/>
      <c r="U1045" s="245"/>
      <c r="V1045" s="245"/>
      <c r="W1045" s="262"/>
    </row>
    <row r="1046" spans="2:23" ht="12.75" customHeight="1" x14ac:dyDescent="0.25">
      <c r="B1046" s="244"/>
      <c r="C1046" s="344"/>
      <c r="D1046" s="345"/>
      <c r="E1046" s="994" t="str">
        <f>Translations!$B$389</f>
        <v>För det särskilda syftet med datainsamling i enlighet med NIMs, bör detta avsnitt innefatta alla uppgifter som ges i avsnitt G.a i mallen för insamling av referensdata.</v>
      </c>
      <c r="F1046" s="994"/>
      <c r="G1046" s="994"/>
      <c r="H1046" s="994"/>
      <c r="I1046" s="994"/>
      <c r="J1046" s="994"/>
      <c r="K1046" s="994"/>
      <c r="L1046" s="994"/>
      <c r="M1046" s="994"/>
      <c r="N1046" s="1017"/>
      <c r="O1046" s="19"/>
      <c r="P1046" s="245"/>
      <c r="Q1046" s="245"/>
      <c r="R1046" s="245"/>
      <c r="S1046" s="245"/>
      <c r="T1046" s="18"/>
      <c r="U1046" s="245"/>
      <c r="V1046" s="245"/>
      <c r="W1046" s="262"/>
    </row>
    <row r="1047" spans="2:23" ht="5.0999999999999996" customHeight="1" x14ac:dyDescent="0.25">
      <c r="B1047" s="244"/>
      <c r="C1047" s="224"/>
      <c r="D1047" s="25"/>
      <c r="E1047" s="25"/>
      <c r="F1047" s="25"/>
      <c r="G1047" s="25"/>
      <c r="H1047" s="25"/>
      <c r="I1047" s="25"/>
      <c r="J1047" s="25"/>
      <c r="K1047" s="25"/>
      <c r="L1047" s="25"/>
      <c r="M1047" s="25"/>
      <c r="N1047" s="530"/>
      <c r="O1047" s="19"/>
      <c r="P1047" s="22"/>
      <c r="Q1047" s="245"/>
      <c r="R1047" s="245"/>
      <c r="S1047" s="245"/>
      <c r="T1047" s="245"/>
      <c r="U1047" s="245"/>
      <c r="V1047" s="245"/>
      <c r="W1047" s="262"/>
    </row>
    <row r="1048" spans="2:23" ht="12.75" customHeight="1" x14ac:dyDescent="0.25">
      <c r="B1048" s="244"/>
      <c r="C1048" s="224"/>
      <c r="D1048" s="25" t="s">
        <v>31</v>
      </c>
      <c r="E1048" s="862" t="str">
        <f>Translations!$B$249</f>
        <v>Information om tillämpad metod</v>
      </c>
      <c r="F1048" s="862"/>
      <c r="G1048" s="862"/>
      <c r="H1048" s="862"/>
      <c r="I1048" s="862"/>
      <c r="J1048" s="862"/>
      <c r="K1048" s="862"/>
      <c r="L1048" s="862"/>
      <c r="M1048" s="862"/>
      <c r="N1048" s="968"/>
      <c r="O1048" s="19"/>
      <c r="P1048" s="245"/>
      <c r="Q1048" s="245"/>
      <c r="R1048" s="245"/>
      <c r="S1048" s="245"/>
      <c r="T1048" s="245"/>
      <c r="U1048" s="245"/>
      <c r="V1048" s="245"/>
      <c r="W1048" s="262"/>
    </row>
    <row r="1049" spans="2:23" ht="5.0999999999999996" customHeight="1" x14ac:dyDescent="0.25">
      <c r="B1049" s="244"/>
      <c r="C1049" s="344"/>
      <c r="D1049" s="20"/>
      <c r="E1049" s="37"/>
      <c r="F1049" s="531"/>
      <c r="G1049" s="533"/>
      <c r="H1049" s="533"/>
      <c r="I1049" s="533"/>
      <c r="J1049" s="533"/>
      <c r="K1049" s="533"/>
      <c r="L1049" s="533"/>
      <c r="M1049" s="533"/>
      <c r="N1049" s="549"/>
      <c r="O1049" s="19"/>
      <c r="P1049" s="245"/>
      <c r="Q1049" s="245"/>
      <c r="R1049" s="245"/>
      <c r="S1049" s="245"/>
      <c r="T1049" s="245"/>
      <c r="U1049" s="245"/>
      <c r="V1049" s="245"/>
      <c r="W1049" s="262"/>
    </row>
    <row r="1050" spans="2:23" ht="12.75" customHeight="1" x14ac:dyDescent="0.25">
      <c r="B1050" s="244"/>
      <c r="C1050" s="344"/>
      <c r="D1050" s="345"/>
      <c r="E1050" s="349"/>
      <c r="F1050" s="932" t="str">
        <f>IF(M1029=EUConst_Relevant,HYPERLINK("#" &amp; Q1050,EUConst_MsgDescription),"")</f>
        <v/>
      </c>
      <c r="G1050" s="906"/>
      <c r="H1050" s="906"/>
      <c r="I1050" s="906"/>
      <c r="J1050" s="906"/>
      <c r="K1050" s="906"/>
      <c r="L1050" s="906"/>
      <c r="M1050" s="906"/>
      <c r="N1050" s="907"/>
      <c r="O1050" s="19"/>
      <c r="P1050" s="22" t="s">
        <v>175</v>
      </c>
      <c r="Q1050" s="371" t="str">
        <f>"#"&amp;ADDRESS(ROW($C$11),COLUMN($C$11))</f>
        <v>#$C$11</v>
      </c>
      <c r="R1050" s="245"/>
      <c r="S1050" s="245"/>
      <c r="T1050" s="245"/>
      <c r="U1050" s="245"/>
      <c r="V1050" s="245"/>
      <c r="W1050" s="262"/>
    </row>
    <row r="1051" spans="2:23" ht="5.0999999999999996" customHeight="1" x14ac:dyDescent="0.25">
      <c r="B1051" s="244"/>
      <c r="C1051" s="344"/>
      <c r="D1051" s="345"/>
      <c r="E1051" s="350"/>
      <c r="F1051" s="1018"/>
      <c r="G1051" s="1018"/>
      <c r="H1051" s="1018"/>
      <c r="I1051" s="1018"/>
      <c r="J1051" s="1018"/>
      <c r="K1051" s="1018"/>
      <c r="L1051" s="1018"/>
      <c r="M1051" s="1018"/>
      <c r="N1051" s="1019"/>
      <c r="O1051" s="19"/>
      <c r="P1051" s="245"/>
      <c r="Q1051" s="245"/>
      <c r="R1051" s="245"/>
      <c r="S1051" s="245"/>
      <c r="T1051" s="245"/>
      <c r="U1051" s="245"/>
      <c r="V1051" s="245"/>
      <c r="W1051" s="262"/>
    </row>
    <row r="1052" spans="2:23" ht="50.1" customHeight="1" x14ac:dyDescent="0.25">
      <c r="B1052" s="244"/>
      <c r="C1052" s="344"/>
      <c r="D1052" s="20"/>
      <c r="E1052" s="20"/>
      <c r="F1052" s="871"/>
      <c r="G1052" s="872"/>
      <c r="H1052" s="872"/>
      <c r="I1052" s="872"/>
      <c r="J1052" s="872"/>
      <c r="K1052" s="872"/>
      <c r="L1052" s="872"/>
      <c r="M1052" s="872"/>
      <c r="N1052" s="886"/>
      <c r="O1052" s="19"/>
      <c r="P1052" s="245"/>
      <c r="Q1052" s="245"/>
      <c r="R1052" s="245"/>
      <c r="S1052" s="245"/>
      <c r="T1052" s="245"/>
      <c r="U1052" s="245"/>
      <c r="V1052" s="245"/>
      <c r="W1052" s="262"/>
    </row>
    <row r="1053" spans="2:23" ht="5.0999999999999996" customHeight="1" x14ac:dyDescent="0.25">
      <c r="B1053" s="244"/>
      <c r="C1053" s="344"/>
      <c r="D1053" s="20"/>
      <c r="E1053" s="20"/>
      <c r="F1053" s="20"/>
      <c r="G1053" s="20"/>
      <c r="H1053" s="20"/>
      <c r="I1053" s="20"/>
      <c r="J1053" s="20"/>
      <c r="K1053" s="20"/>
      <c r="L1053" s="20"/>
      <c r="M1053" s="20"/>
      <c r="N1053" s="380"/>
      <c r="O1053" s="19"/>
      <c r="P1053" s="245"/>
      <c r="Q1053" s="245"/>
      <c r="R1053" s="245"/>
      <c r="S1053" s="245"/>
      <c r="T1053" s="245"/>
      <c r="U1053" s="245"/>
      <c r="V1053" s="245"/>
      <c r="W1053" s="262"/>
    </row>
    <row r="1054" spans="2:23" ht="12.75" customHeight="1" x14ac:dyDescent="0.25">
      <c r="B1054" s="244"/>
      <c r="C1054" s="344"/>
      <c r="D1054" s="20"/>
      <c r="E1054" s="20"/>
      <c r="F1054" s="1011" t="str">
        <f>Translations!$B$210</f>
        <v>Hänvisning till externa filer, i förekommande fall</v>
      </c>
      <c r="G1054" s="1011"/>
      <c r="H1054" s="1011"/>
      <c r="I1054" s="1011"/>
      <c r="J1054" s="1011"/>
      <c r="K1054" s="845"/>
      <c r="L1054" s="845"/>
      <c r="M1054" s="845"/>
      <c r="N1054" s="845"/>
      <c r="O1054" s="19"/>
      <c r="P1054" s="245"/>
      <c r="Q1054" s="245"/>
      <c r="R1054" s="245"/>
      <c r="S1054" s="245"/>
      <c r="T1054" s="245"/>
      <c r="U1054" s="245"/>
      <c r="V1054" s="245"/>
      <c r="W1054" s="262"/>
    </row>
    <row r="1055" spans="2:23" ht="5.0999999999999996" customHeight="1" x14ac:dyDescent="0.25">
      <c r="C1055" s="344"/>
      <c r="D1055" s="20"/>
      <c r="E1055" s="20"/>
      <c r="F1055" s="20"/>
      <c r="G1055" s="20"/>
      <c r="H1055" s="20"/>
      <c r="I1055" s="20"/>
      <c r="J1055" s="20"/>
      <c r="K1055" s="20"/>
      <c r="L1055" s="20"/>
      <c r="M1055" s="20"/>
      <c r="N1055" s="380"/>
      <c r="O1055" s="19"/>
      <c r="P1055" s="245"/>
      <c r="Q1055" s="245"/>
      <c r="R1055" s="245"/>
      <c r="S1055" s="245"/>
      <c r="T1055" s="245"/>
      <c r="U1055" s="245"/>
      <c r="V1055" s="245"/>
      <c r="W1055" s="262"/>
    </row>
    <row r="1056" spans="2:23" ht="12.75" customHeight="1" x14ac:dyDescent="0.25">
      <c r="C1056" s="224"/>
      <c r="D1056" s="25" t="s">
        <v>32</v>
      </c>
      <c r="E1056" s="985" t="str">
        <f>Translations!$B$316</f>
        <v>Beskrivning av metoden för att spåra de tillverkade produkterna</v>
      </c>
      <c r="F1056" s="985"/>
      <c r="G1056" s="985"/>
      <c r="H1056" s="985"/>
      <c r="I1056" s="985"/>
      <c r="J1056" s="985"/>
      <c r="K1056" s="985"/>
      <c r="L1056" s="985"/>
      <c r="M1056" s="985"/>
      <c r="N1056" s="986"/>
      <c r="O1056" s="19"/>
      <c r="P1056" s="245"/>
      <c r="Q1056" s="245"/>
      <c r="R1056" s="245"/>
      <c r="S1056" s="245"/>
      <c r="T1056" s="245"/>
      <c r="U1056" s="245"/>
      <c r="V1056" s="245"/>
      <c r="W1056" s="262"/>
    </row>
    <row r="1057" spans="1:25" ht="5.0999999999999996" customHeight="1" x14ac:dyDescent="0.25">
      <c r="C1057" s="224"/>
      <c r="E1057" s="37"/>
      <c r="F1057" s="531"/>
      <c r="G1057" s="533"/>
      <c r="H1057" s="533"/>
      <c r="I1057" s="533"/>
      <c r="J1057" s="533"/>
      <c r="K1057" s="533"/>
      <c r="L1057" s="533"/>
      <c r="M1057" s="533"/>
      <c r="N1057" s="549"/>
      <c r="O1057" s="19"/>
      <c r="P1057" s="245"/>
      <c r="Q1057" s="245"/>
      <c r="R1057" s="245"/>
      <c r="S1057" s="245"/>
      <c r="T1057" s="245"/>
      <c r="U1057" s="245"/>
      <c r="V1057" s="245"/>
      <c r="W1057" s="262"/>
    </row>
    <row r="1058" spans="1:25" ht="12.75" customHeight="1" x14ac:dyDescent="0.25">
      <c r="C1058" s="224"/>
      <c r="D1058" s="25"/>
      <c r="E1058" s="118"/>
      <c r="F1058" s="932" t="str">
        <f>IF(M1029=EUConst_Relevant,HYPERLINK("#" &amp; Q1058,EUConst_MsgDescription),"")</f>
        <v/>
      </c>
      <c r="G1058" s="906"/>
      <c r="H1058" s="906"/>
      <c r="I1058" s="906"/>
      <c r="J1058" s="906"/>
      <c r="K1058" s="906"/>
      <c r="L1058" s="906"/>
      <c r="M1058" s="906"/>
      <c r="N1058" s="907"/>
      <c r="O1058" s="19"/>
      <c r="P1058" s="22" t="s">
        <v>175</v>
      </c>
      <c r="Q1058" s="371" t="str">
        <f>"#"&amp;ADDRESS(ROW($C$11),COLUMN($C$11))</f>
        <v>#$C$11</v>
      </c>
      <c r="R1058" s="245"/>
      <c r="S1058" s="245"/>
      <c r="T1058" s="245"/>
      <c r="U1058" s="245"/>
      <c r="V1058" s="245"/>
      <c r="W1058" s="262"/>
    </row>
    <row r="1059" spans="1:25" ht="5.0999999999999996" customHeight="1" x14ac:dyDescent="0.25">
      <c r="C1059" s="224"/>
      <c r="D1059" s="25"/>
      <c r="E1059" s="24"/>
      <c r="F1059" s="941"/>
      <c r="G1059" s="941"/>
      <c r="H1059" s="941"/>
      <c r="I1059" s="941"/>
      <c r="J1059" s="941"/>
      <c r="K1059" s="941"/>
      <c r="L1059" s="941"/>
      <c r="M1059" s="941"/>
      <c r="N1059" s="942"/>
      <c r="O1059" s="19"/>
      <c r="P1059" s="245"/>
      <c r="Q1059" s="245"/>
      <c r="R1059" s="245"/>
      <c r="S1059" s="245"/>
      <c r="T1059" s="245"/>
      <c r="U1059" s="245"/>
      <c r="V1059" s="245"/>
      <c r="W1059" s="262"/>
    </row>
    <row r="1060" spans="1:25" ht="50.1" customHeight="1" x14ac:dyDescent="0.25">
      <c r="C1060" s="224"/>
      <c r="D1060" s="25"/>
      <c r="E1060" s="265"/>
      <c r="F1060" s="871"/>
      <c r="G1060" s="872"/>
      <c r="H1060" s="872"/>
      <c r="I1060" s="872"/>
      <c r="J1060" s="872"/>
      <c r="K1060" s="872"/>
      <c r="L1060" s="872"/>
      <c r="M1060" s="872"/>
      <c r="N1060" s="886"/>
      <c r="O1060" s="19"/>
      <c r="P1060" s="245"/>
      <c r="Q1060" s="245"/>
      <c r="R1060" s="245"/>
      <c r="S1060" s="245"/>
      <c r="T1060" s="245"/>
      <c r="U1060" s="245"/>
      <c r="V1060" s="245"/>
      <c r="W1060" s="262"/>
    </row>
    <row r="1061" spans="1:25" s="20" customFormat="1" ht="13.2" x14ac:dyDescent="0.25">
      <c r="A1061" s="18"/>
      <c r="B1061" s="36"/>
      <c r="C1061" s="378"/>
      <c r="D1061" s="379"/>
      <c r="E1061" s="379"/>
      <c r="F1061" s="379"/>
      <c r="G1061" s="379"/>
      <c r="H1061" s="379"/>
      <c r="I1061" s="379"/>
      <c r="J1061" s="379"/>
      <c r="K1061" s="379"/>
      <c r="L1061" s="379"/>
      <c r="M1061" s="379"/>
      <c r="N1061" s="381"/>
      <c r="O1061" s="19"/>
      <c r="P1061" s="245"/>
      <c r="Q1061" s="245"/>
      <c r="R1061" s="245"/>
      <c r="S1061" s="23"/>
      <c r="T1061" s="22"/>
      <c r="U1061" s="22"/>
      <c r="V1061" s="22"/>
      <c r="W1061" s="238"/>
    </row>
    <row r="1062" spans="1:25" s="20" customFormat="1" ht="14.4" thickBot="1" x14ac:dyDescent="0.3">
      <c r="A1062" s="18"/>
      <c r="B1062" s="36"/>
      <c r="C1062" s="36"/>
      <c r="D1062" s="36"/>
      <c r="E1062" s="36"/>
      <c r="F1062" s="36"/>
      <c r="G1062" s="36"/>
      <c r="H1062" s="36"/>
      <c r="I1062" s="36"/>
      <c r="J1062" s="36"/>
      <c r="K1062" s="36"/>
      <c r="L1062" s="36"/>
      <c r="M1062" s="36"/>
      <c r="N1062" s="36"/>
      <c r="O1062" s="19"/>
      <c r="P1062" s="245"/>
      <c r="Q1062" s="245"/>
      <c r="R1062" s="23"/>
      <c r="S1062" s="23"/>
      <c r="T1062" s="22"/>
      <c r="U1062" s="22"/>
      <c r="V1062" s="22"/>
      <c r="W1062" s="238"/>
      <c r="X1062" s="244"/>
      <c r="Y1062" s="244"/>
    </row>
    <row r="1063" spans="1:25" s="20" customFormat="1" ht="12.75" customHeight="1" thickBot="1" x14ac:dyDescent="0.35">
      <c r="A1063" s="18"/>
      <c r="B1063" s="36"/>
      <c r="C1063" s="281"/>
      <c r="D1063" s="281"/>
      <c r="E1063" s="281"/>
      <c r="F1063" s="281"/>
      <c r="G1063" s="281"/>
      <c r="H1063" s="281"/>
      <c r="I1063" s="281"/>
      <c r="J1063" s="281"/>
      <c r="K1063" s="281"/>
      <c r="L1063" s="281"/>
      <c r="M1063" s="281"/>
      <c r="N1063" s="281"/>
      <c r="O1063" s="19"/>
      <c r="P1063" s="22"/>
      <c r="Q1063" s="22"/>
      <c r="R1063" s="23"/>
      <c r="S1063" s="23"/>
      <c r="T1063" s="22"/>
      <c r="U1063" s="22"/>
      <c r="V1063" s="22"/>
      <c r="W1063" s="238"/>
      <c r="X1063" s="244"/>
      <c r="Y1063" s="244"/>
    </row>
    <row r="1064" spans="1:25" s="20" customFormat="1" ht="15" customHeight="1" thickBot="1" x14ac:dyDescent="0.3">
      <c r="A1064" s="18"/>
      <c r="B1064" s="163"/>
      <c r="C1064" s="374">
        <f>C1029+1</f>
        <v>10</v>
      </c>
      <c r="D1064" s="1020" t="str">
        <f>Translations!$B$386</f>
        <v>”Fall-back”-delanläggning:</v>
      </c>
      <c r="E1064" s="1021"/>
      <c r="F1064" s="1021"/>
      <c r="G1064" s="1021"/>
      <c r="H1064" s="1022"/>
      <c r="I1064" s="1023" t="str">
        <f>INDEX(EUconst_FallBackListNames,$C1064)</f>
        <v>Delanläggning med processutsläpp (KL | CBAM)</v>
      </c>
      <c r="J1064" s="1024"/>
      <c r="K1064" s="1024"/>
      <c r="L1064" s="1025"/>
      <c r="M1064" s="1026" t="str">
        <f>IF(ISBLANK(INDEX(CNTR_FallBackSubInstRelevant,C1064)),"",IF(INDEX(CNTR_FallBackSubInstRelevant,C1064),EUConst_Relevant,EUConst_NotRelevant))</f>
        <v/>
      </c>
      <c r="N1064" s="1027"/>
      <c r="O1064" s="19"/>
      <c r="P1064" s="373">
        <f>C1064</f>
        <v>10</v>
      </c>
      <c r="Q1064" s="245"/>
      <c r="R1064" s="245"/>
      <c r="S1064" s="245"/>
      <c r="T1064" s="245"/>
      <c r="U1064" s="23"/>
      <c r="V1064" s="311" t="s">
        <v>326</v>
      </c>
      <c r="W1064" s="356" t="b">
        <f>AND(CNTR_ExistSubInstEntries,M1064=EUConst_NotRelevant)</f>
        <v>0</v>
      </c>
    </row>
    <row r="1065" spans="1:25" s="20" customFormat="1" ht="12.75" customHeight="1" thickBot="1" x14ac:dyDescent="0.3">
      <c r="A1065" s="18"/>
      <c r="B1065" s="36"/>
      <c r="C1065" s="278"/>
      <c r="D1065" s="279"/>
      <c r="E1065" s="279"/>
      <c r="F1065" s="279"/>
      <c r="G1065" s="279"/>
      <c r="H1065" s="280"/>
      <c r="I1065" s="1028" t="str">
        <f>IF(M1064=EUConst_NotRelevant,HYPERLINK(Q1065,EUconst_MsgGoToNextSubInst),IF(M1064=EUConst_Relevant,HYPERLINK("",EUconst_MsgEnterThisSection),""))</f>
        <v/>
      </c>
      <c r="J1065" s="1029"/>
      <c r="K1065" s="1029"/>
      <c r="L1065" s="1029"/>
      <c r="M1065" s="1030"/>
      <c r="N1065" s="1031"/>
      <c r="O1065" s="19"/>
      <c r="P1065" s="22" t="s">
        <v>175</v>
      </c>
      <c r="Q1065" s="70" t="str">
        <f>"#JUMP_G"&amp;P1064+1</f>
        <v>#JUMP_G11</v>
      </c>
      <c r="R1065" s="22"/>
      <c r="S1065" s="22"/>
      <c r="T1065" s="22"/>
      <c r="U1065" s="23"/>
      <c r="V1065" s="23"/>
      <c r="W1065" s="238"/>
      <c r="X1065" s="244"/>
      <c r="Y1065" s="244"/>
    </row>
    <row r="1066" spans="1:25" ht="5.0999999999999996" customHeight="1" x14ac:dyDescent="0.25">
      <c r="C1066" s="282"/>
      <c r="D1066" s="283"/>
      <c r="E1066" s="283"/>
      <c r="F1066" s="283"/>
      <c r="G1066" s="283"/>
      <c r="H1066" s="283"/>
      <c r="I1066" s="283"/>
      <c r="J1066" s="283"/>
      <c r="K1066" s="283"/>
      <c r="L1066" s="283"/>
      <c r="M1066" s="283"/>
      <c r="N1066" s="284"/>
      <c r="O1066" s="19"/>
      <c r="U1066" s="23"/>
      <c r="V1066" s="23"/>
      <c r="W1066" s="238"/>
    </row>
    <row r="1067" spans="1:25" ht="15" customHeight="1" x14ac:dyDescent="0.25">
      <c r="C1067" s="224"/>
      <c r="E1067" s="1032" t="str">
        <f>CONCATENATE(EUconst_MsgSeeFirst," (G.I.1)")</f>
        <v>Utförliga anvisningar för datainmatning i detta verktyg finns i den första kopian av verktyget.  (G.I.1)</v>
      </c>
      <c r="F1067" s="1032"/>
      <c r="G1067" s="1032"/>
      <c r="H1067" s="1032"/>
      <c r="I1067" s="1032"/>
      <c r="J1067" s="1032"/>
      <c r="K1067" s="1032"/>
      <c r="L1067" s="1032"/>
      <c r="M1067" s="1032"/>
      <c r="N1067" s="225"/>
      <c r="O1067" s="19"/>
      <c r="U1067" s="23"/>
      <c r="V1067" s="23"/>
      <c r="W1067" s="238"/>
    </row>
    <row r="1068" spans="1:25" ht="5.0999999999999996" customHeight="1" x14ac:dyDescent="0.25">
      <c r="C1068" s="224"/>
      <c r="N1068" s="225"/>
      <c r="O1068" s="19"/>
      <c r="U1068" s="23"/>
      <c r="V1068" s="23"/>
      <c r="W1068" s="238"/>
    </row>
    <row r="1069" spans="1:25" ht="12.75" customHeight="1" x14ac:dyDescent="0.25">
      <c r="C1069" s="224"/>
      <c r="D1069" s="16" t="s">
        <v>25</v>
      </c>
      <c r="E1069" s="744" t="str">
        <f>Translations!$B$297</f>
        <v>Delanläggningens systemgränser</v>
      </c>
      <c r="F1069" s="744"/>
      <c r="G1069" s="744"/>
      <c r="H1069" s="744"/>
      <c r="I1069" s="744"/>
      <c r="J1069" s="744"/>
      <c r="K1069" s="744"/>
      <c r="L1069" s="744"/>
      <c r="M1069" s="744"/>
      <c r="N1069" s="961"/>
      <c r="O1069" s="19"/>
      <c r="P1069" s="245"/>
      <c r="Q1069" s="245"/>
      <c r="R1069" s="245"/>
      <c r="S1069" s="245"/>
      <c r="T1069" s="245"/>
      <c r="U1069" s="23"/>
      <c r="V1069" s="23"/>
      <c r="W1069" s="238"/>
    </row>
    <row r="1070" spans="1:25" ht="5.0999999999999996" customHeight="1" x14ac:dyDescent="0.25">
      <c r="C1070" s="224"/>
      <c r="N1070" s="225"/>
      <c r="O1070" s="19"/>
      <c r="P1070" s="245"/>
      <c r="Q1070" s="245"/>
      <c r="R1070" s="245"/>
      <c r="S1070" s="245"/>
      <c r="T1070" s="245"/>
      <c r="U1070" s="23"/>
      <c r="V1070" s="23"/>
      <c r="W1070" s="238"/>
    </row>
    <row r="1071" spans="1:25" ht="12.75" customHeight="1" x14ac:dyDescent="0.25">
      <c r="C1071" s="224"/>
      <c r="D1071" s="25" t="s">
        <v>31</v>
      </c>
      <c r="E1071" s="862" t="str">
        <f>Translations!$B$249</f>
        <v>Information om tillämpad metod</v>
      </c>
      <c r="F1071" s="862"/>
      <c r="G1071" s="862"/>
      <c r="H1071" s="862"/>
      <c r="I1071" s="862"/>
      <c r="J1071" s="862"/>
      <c r="K1071" s="862"/>
      <c r="L1071" s="862"/>
      <c r="M1071" s="862"/>
      <c r="N1071" s="968"/>
      <c r="O1071" s="19"/>
      <c r="P1071" s="245"/>
      <c r="Q1071" s="245"/>
      <c r="R1071" s="245"/>
      <c r="S1071" s="245"/>
      <c r="T1071" s="245"/>
      <c r="U1071" s="23"/>
      <c r="V1071" s="23"/>
      <c r="W1071" s="238"/>
    </row>
    <row r="1072" spans="1:25" ht="25.5" customHeight="1" x14ac:dyDescent="0.25">
      <c r="C1072" s="224"/>
      <c r="D1072" s="25"/>
      <c r="E1072" s="783" t="str">
        <f>Translations!$B$304</f>
        <v>Om denna information redan har lämnats på ett tillräckligt utförligt sätt i avsnitt C.II, behöver ni enbart inkludera hänvisningar till avsnittet och gå vidare till punkterna nedan.</v>
      </c>
      <c r="F1072" s="783"/>
      <c r="G1072" s="783"/>
      <c r="H1072" s="783"/>
      <c r="I1072" s="783"/>
      <c r="J1072" s="783"/>
      <c r="K1072" s="783"/>
      <c r="L1072" s="783"/>
      <c r="M1072" s="783"/>
      <c r="N1072" s="989"/>
      <c r="O1072" s="19"/>
      <c r="P1072" s="245"/>
      <c r="Q1072" s="245"/>
      <c r="R1072" s="245"/>
      <c r="S1072" s="245"/>
      <c r="T1072" s="245"/>
      <c r="U1072" s="245"/>
      <c r="V1072" s="245"/>
      <c r="W1072" s="262"/>
    </row>
    <row r="1073" spans="2:23" ht="50.1" customHeight="1" x14ac:dyDescent="0.25">
      <c r="C1073" s="224"/>
      <c r="D1073" s="25"/>
      <c r="E1073" s="972"/>
      <c r="F1073" s="973"/>
      <c r="G1073" s="973"/>
      <c r="H1073" s="973"/>
      <c r="I1073" s="973"/>
      <c r="J1073" s="973"/>
      <c r="K1073" s="973"/>
      <c r="L1073" s="973"/>
      <c r="M1073" s="973"/>
      <c r="N1073" s="974"/>
      <c r="O1073" s="19"/>
      <c r="P1073" s="245"/>
      <c r="Q1073" s="245"/>
      <c r="R1073" s="245"/>
      <c r="S1073" s="245"/>
      <c r="T1073" s="245"/>
      <c r="U1073" s="245"/>
      <c r="V1073" s="245"/>
      <c r="W1073" s="262"/>
    </row>
    <row r="1074" spans="2:23" ht="5.0999999999999996" customHeight="1" x14ac:dyDescent="0.25">
      <c r="B1074" s="244"/>
      <c r="C1074" s="224"/>
      <c r="D1074" s="25"/>
      <c r="N1074" s="225"/>
      <c r="O1074" s="19"/>
      <c r="P1074" s="245"/>
      <c r="Q1074" s="245"/>
      <c r="R1074" s="245"/>
      <c r="S1074" s="245"/>
      <c r="T1074" s="245"/>
      <c r="U1074" s="245"/>
      <c r="V1074" s="245"/>
      <c r="W1074" s="262"/>
    </row>
    <row r="1075" spans="2:23" ht="12.75" customHeight="1" x14ac:dyDescent="0.25">
      <c r="B1075" s="244"/>
      <c r="C1075" s="224"/>
      <c r="D1075" s="25" t="s">
        <v>32</v>
      </c>
      <c r="E1075" s="975" t="str">
        <f>Translations!$B$210</f>
        <v>Hänvisning till externa filer, i förekommande fall</v>
      </c>
      <c r="F1075" s="975"/>
      <c r="G1075" s="975"/>
      <c r="H1075" s="975"/>
      <c r="I1075" s="975"/>
      <c r="J1075" s="976"/>
      <c r="K1075" s="845"/>
      <c r="L1075" s="845"/>
      <c r="M1075" s="845"/>
      <c r="N1075" s="845"/>
      <c r="O1075" s="19"/>
      <c r="P1075" s="245"/>
      <c r="Q1075" s="245"/>
      <c r="R1075" s="245"/>
      <c r="S1075" s="245"/>
      <c r="T1075" s="245"/>
      <c r="U1075" s="245"/>
      <c r="V1075" s="245"/>
      <c r="W1075" s="262"/>
    </row>
    <row r="1076" spans="2:23" ht="5.0999999999999996" customHeight="1" x14ac:dyDescent="0.25">
      <c r="B1076" s="244"/>
      <c r="C1076" s="224"/>
      <c r="D1076" s="25"/>
      <c r="N1076" s="225"/>
      <c r="O1076" s="19"/>
      <c r="P1076" s="245"/>
      <c r="Q1076" s="245"/>
      <c r="R1076" s="245"/>
      <c r="S1076" s="245"/>
      <c r="T1076" s="245"/>
      <c r="U1076" s="245"/>
      <c r="V1076" s="245"/>
      <c r="W1076" s="262"/>
    </row>
    <row r="1077" spans="2:23" ht="12.75" customHeight="1" x14ac:dyDescent="0.25">
      <c r="B1077" s="244"/>
      <c r="C1077" s="224"/>
      <c r="D1077" s="25" t="s">
        <v>33</v>
      </c>
      <c r="E1077" s="975" t="str">
        <f>Translations!$B$305</f>
        <v>Hänvisning till ett separat utförligt flödesschema, i förekommande fall</v>
      </c>
      <c r="F1077" s="975"/>
      <c r="G1077" s="975"/>
      <c r="H1077" s="975"/>
      <c r="I1077" s="975"/>
      <c r="J1077" s="976"/>
      <c r="K1077" s="845"/>
      <c r="L1077" s="845"/>
      <c r="M1077" s="845"/>
      <c r="N1077" s="845"/>
      <c r="O1077" s="19"/>
      <c r="P1077" s="245"/>
      <c r="Q1077" s="245"/>
      <c r="R1077" s="245"/>
      <c r="S1077" s="245"/>
      <c r="T1077" s="245"/>
      <c r="U1077" s="245"/>
      <c r="V1077" s="245"/>
      <c r="W1077" s="262"/>
    </row>
    <row r="1078" spans="2:23" ht="5.0999999999999996" customHeight="1" x14ac:dyDescent="0.25">
      <c r="B1078" s="244"/>
      <c r="C1078" s="224"/>
      <c r="D1078" s="25"/>
      <c r="N1078" s="225"/>
      <c r="O1078" s="19"/>
      <c r="P1078" s="245"/>
      <c r="Q1078" s="245"/>
      <c r="R1078" s="245"/>
      <c r="S1078" s="245"/>
      <c r="T1078" s="245"/>
      <c r="U1078" s="245"/>
      <c r="V1078" s="245"/>
      <c r="W1078" s="262"/>
    </row>
    <row r="1079" spans="2:23" ht="5.0999999999999996" customHeight="1" x14ac:dyDescent="0.25">
      <c r="B1079" s="244"/>
      <c r="C1079" s="232"/>
      <c r="D1079" s="235"/>
      <c r="E1079" s="233"/>
      <c r="F1079" s="233"/>
      <c r="G1079" s="233"/>
      <c r="H1079" s="233"/>
      <c r="I1079" s="233"/>
      <c r="J1079" s="233"/>
      <c r="K1079" s="233"/>
      <c r="L1079" s="233"/>
      <c r="M1079" s="233"/>
      <c r="N1079" s="234"/>
      <c r="O1079" s="19"/>
      <c r="P1079" s="245"/>
      <c r="Q1079" s="245"/>
      <c r="R1079" s="245"/>
      <c r="S1079" s="245"/>
      <c r="T1079" s="245"/>
      <c r="U1079" s="245"/>
      <c r="V1079" s="245"/>
      <c r="W1079" s="262"/>
    </row>
    <row r="1080" spans="2:23" ht="12.75" customHeight="1" x14ac:dyDescent="0.25">
      <c r="B1080" s="244"/>
      <c r="C1080" s="224"/>
      <c r="D1080" s="16" t="s">
        <v>26</v>
      </c>
      <c r="E1080" s="1015" t="str">
        <f>Translations!$B$388</f>
        <v>Metod för att fastställa den årliga verksamhetsnivån</v>
      </c>
      <c r="F1080" s="1015"/>
      <c r="G1080" s="1015"/>
      <c r="H1080" s="1015"/>
      <c r="I1080" s="1015"/>
      <c r="J1080" s="1015"/>
      <c r="K1080" s="1015"/>
      <c r="L1080" s="1015"/>
      <c r="M1080" s="1015"/>
      <c r="N1080" s="1016"/>
      <c r="O1080" s="19"/>
      <c r="P1080" s="245"/>
      <c r="Q1080" s="245"/>
      <c r="R1080" s="245"/>
      <c r="S1080" s="254"/>
      <c r="T1080" s="254"/>
      <c r="U1080" s="245"/>
      <c r="V1080" s="245"/>
      <c r="W1080" s="262"/>
    </row>
    <row r="1081" spans="2:23" ht="25.5" customHeight="1" x14ac:dyDescent="0.25">
      <c r="B1081" s="244"/>
      <c r="C1081" s="344"/>
      <c r="D1081" s="345"/>
      <c r="E1081" s="994" t="str">
        <f>Translations!$B$389</f>
        <v>För det särskilda syftet med datainsamling i enlighet med NIMs, bör detta avsnitt innefatta alla uppgifter som ges i avsnitt G.a i mallen för insamling av referensdata.</v>
      </c>
      <c r="F1081" s="994"/>
      <c r="G1081" s="994"/>
      <c r="H1081" s="994"/>
      <c r="I1081" s="994"/>
      <c r="J1081" s="994"/>
      <c r="K1081" s="994"/>
      <c r="L1081" s="994"/>
      <c r="M1081" s="994"/>
      <c r="N1081" s="1017"/>
      <c r="O1081" s="19"/>
      <c r="P1081" s="245"/>
      <c r="Q1081" s="245"/>
      <c r="R1081" s="245"/>
      <c r="S1081" s="245"/>
      <c r="T1081" s="18"/>
      <c r="U1081" s="245"/>
      <c r="V1081" s="245"/>
      <c r="W1081" s="262"/>
    </row>
    <row r="1082" spans="2:23" ht="5.0999999999999996" customHeight="1" x14ac:dyDescent="0.25">
      <c r="B1082" s="244"/>
      <c r="C1082" s="224"/>
      <c r="D1082" s="25"/>
      <c r="E1082" s="25"/>
      <c r="F1082" s="25"/>
      <c r="G1082" s="25"/>
      <c r="H1082" s="25"/>
      <c r="I1082" s="25"/>
      <c r="J1082" s="25"/>
      <c r="K1082" s="25"/>
      <c r="L1082" s="25"/>
      <c r="M1082" s="25"/>
      <c r="N1082" s="530"/>
      <c r="O1082" s="19"/>
      <c r="P1082" s="22"/>
      <c r="Q1082" s="245"/>
      <c r="R1082" s="245"/>
      <c r="S1082" s="245"/>
      <c r="T1082" s="245"/>
      <c r="U1082" s="245"/>
      <c r="V1082" s="245"/>
      <c r="W1082" s="262"/>
    </row>
    <row r="1083" spans="2:23" ht="12.75" customHeight="1" x14ac:dyDescent="0.25">
      <c r="B1083" s="244"/>
      <c r="C1083" s="224"/>
      <c r="D1083" s="25" t="s">
        <v>31</v>
      </c>
      <c r="E1083" s="862" t="str">
        <f>Translations!$B$249</f>
        <v>Information om tillämpad metod</v>
      </c>
      <c r="F1083" s="862"/>
      <c r="G1083" s="862"/>
      <c r="H1083" s="862"/>
      <c r="I1083" s="862"/>
      <c r="J1083" s="862"/>
      <c r="K1083" s="862"/>
      <c r="L1083" s="862"/>
      <c r="M1083" s="862"/>
      <c r="N1083" s="968"/>
      <c r="O1083" s="19"/>
      <c r="P1083" s="245"/>
      <c r="Q1083" s="245"/>
      <c r="R1083" s="245"/>
      <c r="S1083" s="245"/>
      <c r="T1083" s="245"/>
      <c r="U1083" s="245"/>
      <c r="V1083" s="245"/>
      <c r="W1083" s="262"/>
    </row>
    <row r="1084" spans="2:23" ht="5.0999999999999996" customHeight="1" x14ac:dyDescent="0.25">
      <c r="B1084" s="244"/>
      <c r="C1084" s="344"/>
      <c r="D1084" s="20"/>
      <c r="E1084" s="37"/>
      <c r="F1084" s="531"/>
      <c r="G1084" s="533"/>
      <c r="H1084" s="533"/>
      <c r="I1084" s="533"/>
      <c r="J1084" s="533"/>
      <c r="K1084" s="533"/>
      <c r="L1084" s="533"/>
      <c r="M1084" s="533"/>
      <c r="N1084" s="549"/>
      <c r="O1084" s="19"/>
      <c r="P1084" s="245"/>
      <c r="Q1084" s="245"/>
      <c r="R1084" s="245"/>
      <c r="S1084" s="245"/>
      <c r="T1084" s="245"/>
      <c r="U1084" s="245"/>
      <c r="V1084" s="245"/>
      <c r="W1084" s="262"/>
    </row>
    <row r="1085" spans="2:23" ht="12.75" customHeight="1" x14ac:dyDescent="0.25">
      <c r="B1085" s="244"/>
      <c r="C1085" s="344"/>
      <c r="D1085" s="345"/>
      <c r="E1085" s="349"/>
      <c r="F1085" s="932" t="str">
        <f>IF(M1064=EUConst_Relevant,HYPERLINK("#" &amp; Q1085,EUConst_MsgDescription),"")</f>
        <v/>
      </c>
      <c r="G1085" s="906"/>
      <c r="H1085" s="906"/>
      <c r="I1085" s="906"/>
      <c r="J1085" s="906"/>
      <c r="K1085" s="906"/>
      <c r="L1085" s="906"/>
      <c r="M1085" s="906"/>
      <c r="N1085" s="907"/>
      <c r="O1085" s="19"/>
      <c r="P1085" s="22" t="s">
        <v>175</v>
      </c>
      <c r="Q1085" s="371" t="str">
        <f>"#"&amp;ADDRESS(ROW($C$11),COLUMN($C$11))</f>
        <v>#$C$11</v>
      </c>
      <c r="R1085" s="245"/>
      <c r="S1085" s="245"/>
      <c r="T1085" s="245"/>
      <c r="U1085" s="245"/>
      <c r="V1085" s="245"/>
      <c r="W1085" s="262"/>
    </row>
    <row r="1086" spans="2:23" ht="5.0999999999999996" customHeight="1" x14ac:dyDescent="0.25">
      <c r="B1086" s="244"/>
      <c r="C1086" s="344"/>
      <c r="D1086" s="345"/>
      <c r="E1086" s="350"/>
      <c r="F1086" s="1018"/>
      <c r="G1086" s="1018"/>
      <c r="H1086" s="1018"/>
      <c r="I1086" s="1018"/>
      <c r="J1086" s="1018"/>
      <c r="K1086" s="1018"/>
      <c r="L1086" s="1018"/>
      <c r="M1086" s="1018"/>
      <c r="N1086" s="1019"/>
      <c r="O1086" s="19"/>
      <c r="P1086" s="245"/>
      <c r="Q1086" s="245"/>
      <c r="R1086" s="245"/>
      <c r="S1086" s="245"/>
      <c r="T1086" s="245"/>
      <c r="U1086" s="245"/>
      <c r="V1086" s="245"/>
      <c r="W1086" s="262"/>
    </row>
    <row r="1087" spans="2:23" ht="50.1" customHeight="1" x14ac:dyDescent="0.25">
      <c r="B1087" s="244"/>
      <c r="C1087" s="344"/>
      <c r="D1087" s="20"/>
      <c r="E1087" s="20"/>
      <c r="F1087" s="871"/>
      <c r="G1087" s="872"/>
      <c r="H1087" s="872"/>
      <c r="I1087" s="872"/>
      <c r="J1087" s="872"/>
      <c r="K1087" s="872"/>
      <c r="L1087" s="872"/>
      <c r="M1087" s="872"/>
      <c r="N1087" s="886"/>
      <c r="O1087" s="19"/>
      <c r="P1087" s="245"/>
      <c r="Q1087" s="245"/>
      <c r="R1087" s="245"/>
      <c r="S1087" s="245"/>
      <c r="T1087" s="245"/>
      <c r="U1087" s="245"/>
      <c r="V1087" s="245"/>
      <c r="W1087" s="262"/>
    </row>
    <row r="1088" spans="2:23" ht="5.0999999999999996" customHeight="1" x14ac:dyDescent="0.25">
      <c r="B1088" s="244"/>
      <c r="C1088" s="344"/>
      <c r="D1088" s="20"/>
      <c r="E1088" s="20"/>
      <c r="F1088" s="20"/>
      <c r="G1088" s="20"/>
      <c r="H1088" s="20"/>
      <c r="I1088" s="20"/>
      <c r="J1088" s="20"/>
      <c r="K1088" s="20"/>
      <c r="L1088" s="20"/>
      <c r="M1088" s="20"/>
      <c r="N1088" s="380"/>
      <c r="O1088" s="19"/>
      <c r="P1088" s="245"/>
      <c r="Q1088" s="245"/>
      <c r="R1088" s="245"/>
      <c r="S1088" s="245"/>
      <c r="T1088" s="245"/>
      <c r="U1088" s="245"/>
      <c r="V1088" s="245"/>
      <c r="W1088" s="262"/>
    </row>
    <row r="1089" spans="1:25" ht="12.75" customHeight="1" x14ac:dyDescent="0.25">
      <c r="B1089" s="244"/>
      <c r="C1089" s="344"/>
      <c r="D1089" s="20"/>
      <c r="E1089" s="20"/>
      <c r="F1089" s="1011" t="str">
        <f>Translations!$B$210</f>
        <v>Hänvisning till externa filer, i förekommande fall</v>
      </c>
      <c r="G1089" s="1011"/>
      <c r="H1089" s="1011"/>
      <c r="I1089" s="1011"/>
      <c r="J1089" s="1011"/>
      <c r="K1089" s="845"/>
      <c r="L1089" s="845"/>
      <c r="M1089" s="845"/>
      <c r="N1089" s="845"/>
      <c r="O1089" s="19"/>
      <c r="P1089" s="245"/>
      <c r="Q1089" s="245"/>
      <c r="R1089" s="245"/>
      <c r="S1089" s="245"/>
      <c r="T1089" s="245"/>
      <c r="U1089" s="245"/>
      <c r="V1089" s="245"/>
      <c r="W1089" s="262"/>
    </row>
    <row r="1090" spans="1:25" ht="5.0999999999999996" customHeight="1" x14ac:dyDescent="0.25">
      <c r="C1090" s="344"/>
      <c r="D1090" s="20"/>
      <c r="E1090" s="20"/>
      <c r="F1090" s="20"/>
      <c r="G1090" s="20"/>
      <c r="H1090" s="20"/>
      <c r="I1090" s="20"/>
      <c r="J1090" s="20"/>
      <c r="K1090" s="20"/>
      <c r="L1090" s="20"/>
      <c r="M1090" s="20"/>
      <c r="N1090" s="380"/>
      <c r="O1090" s="19"/>
      <c r="P1090" s="245"/>
      <c r="Q1090" s="245"/>
      <c r="R1090" s="245"/>
      <c r="S1090" s="245"/>
      <c r="T1090" s="245"/>
      <c r="U1090" s="245"/>
      <c r="V1090" s="245"/>
      <c r="W1090" s="262"/>
    </row>
    <row r="1091" spans="1:25" ht="12.75" customHeight="1" x14ac:dyDescent="0.25">
      <c r="C1091" s="224"/>
      <c r="D1091" s="25" t="s">
        <v>32</v>
      </c>
      <c r="E1091" s="985" t="str">
        <f>Translations!$B$316</f>
        <v>Beskrivning av metoden för att spåra de tillverkade produkterna</v>
      </c>
      <c r="F1091" s="985"/>
      <c r="G1091" s="985"/>
      <c r="H1091" s="985"/>
      <c r="I1091" s="985"/>
      <c r="J1091" s="985"/>
      <c r="K1091" s="985"/>
      <c r="L1091" s="985"/>
      <c r="M1091" s="985"/>
      <c r="N1091" s="986"/>
      <c r="O1091" s="19"/>
      <c r="P1091" s="245"/>
      <c r="Q1091" s="245"/>
      <c r="R1091" s="245"/>
      <c r="S1091" s="245"/>
      <c r="T1091" s="245"/>
      <c r="U1091" s="245"/>
      <c r="V1091" s="245"/>
      <c r="W1091" s="262"/>
    </row>
    <row r="1092" spans="1:25" ht="5.0999999999999996" customHeight="1" x14ac:dyDescent="0.25">
      <c r="C1092" s="224"/>
      <c r="E1092" s="37"/>
      <c r="F1092" s="531"/>
      <c r="G1092" s="533"/>
      <c r="H1092" s="533"/>
      <c r="I1092" s="533"/>
      <c r="J1092" s="533"/>
      <c r="K1092" s="533"/>
      <c r="L1092" s="533"/>
      <c r="M1092" s="533"/>
      <c r="N1092" s="549"/>
      <c r="O1092" s="19"/>
      <c r="P1092" s="245"/>
      <c r="Q1092" s="245"/>
      <c r="R1092" s="245"/>
      <c r="S1092" s="245"/>
      <c r="T1092" s="245"/>
      <c r="U1092" s="245"/>
      <c r="V1092" s="245"/>
      <c r="W1092" s="262"/>
    </row>
    <row r="1093" spans="1:25" ht="12.75" customHeight="1" x14ac:dyDescent="0.25">
      <c r="C1093" s="224"/>
      <c r="D1093" s="25"/>
      <c r="E1093" s="118"/>
      <c r="F1093" s="932" t="str">
        <f>IF(M1064=EUConst_Relevant,HYPERLINK("#" &amp; Q1093,EUConst_MsgDescription),"")</f>
        <v/>
      </c>
      <c r="G1093" s="906"/>
      <c r="H1093" s="906"/>
      <c r="I1093" s="906"/>
      <c r="J1093" s="906"/>
      <c r="K1093" s="906"/>
      <c r="L1093" s="906"/>
      <c r="M1093" s="906"/>
      <c r="N1093" s="907"/>
      <c r="O1093" s="19"/>
      <c r="P1093" s="22" t="s">
        <v>175</v>
      </c>
      <c r="Q1093" s="371" t="str">
        <f>"#"&amp;ADDRESS(ROW($C$11),COLUMN($C$11))</f>
        <v>#$C$11</v>
      </c>
      <c r="R1093" s="245"/>
      <c r="S1093" s="245"/>
      <c r="T1093" s="245"/>
      <c r="U1093" s="245"/>
      <c r="V1093" s="245"/>
      <c r="W1093" s="262"/>
    </row>
    <row r="1094" spans="1:25" ht="5.0999999999999996" customHeight="1" x14ac:dyDescent="0.25">
      <c r="C1094" s="224"/>
      <c r="D1094" s="25"/>
      <c r="E1094" s="24"/>
      <c r="F1094" s="941"/>
      <c r="G1094" s="941"/>
      <c r="H1094" s="941"/>
      <c r="I1094" s="941"/>
      <c r="J1094" s="941"/>
      <c r="K1094" s="941"/>
      <c r="L1094" s="941"/>
      <c r="M1094" s="941"/>
      <c r="N1094" s="942"/>
      <c r="O1094" s="19"/>
      <c r="P1094" s="245"/>
      <c r="Q1094" s="245"/>
      <c r="R1094" s="245"/>
      <c r="S1094" s="245"/>
      <c r="T1094" s="245"/>
      <c r="U1094" s="245"/>
      <c r="V1094" s="245"/>
      <c r="W1094" s="262"/>
    </row>
    <row r="1095" spans="1:25" ht="50.1" customHeight="1" x14ac:dyDescent="0.25">
      <c r="C1095" s="224"/>
      <c r="D1095" s="25"/>
      <c r="E1095" s="265"/>
      <c r="F1095" s="871"/>
      <c r="G1095" s="872"/>
      <c r="H1095" s="872"/>
      <c r="I1095" s="872"/>
      <c r="J1095" s="872"/>
      <c r="K1095" s="872"/>
      <c r="L1095" s="872"/>
      <c r="M1095" s="872"/>
      <c r="N1095" s="886"/>
      <c r="O1095" s="19"/>
      <c r="P1095" s="245"/>
      <c r="Q1095" s="245"/>
      <c r="R1095" s="245"/>
      <c r="S1095" s="245"/>
      <c r="T1095" s="245"/>
      <c r="U1095" s="245"/>
      <c r="V1095" s="245"/>
      <c r="W1095" s="262"/>
    </row>
    <row r="1096" spans="1:25" s="20" customFormat="1" ht="13.2" x14ac:dyDescent="0.25">
      <c r="A1096" s="18"/>
      <c r="B1096" s="36"/>
      <c r="C1096" s="378"/>
      <c r="D1096" s="379"/>
      <c r="E1096" s="379"/>
      <c r="F1096" s="379"/>
      <c r="G1096" s="379"/>
      <c r="H1096" s="379"/>
      <c r="I1096" s="379"/>
      <c r="J1096" s="379"/>
      <c r="K1096" s="379"/>
      <c r="L1096" s="379"/>
      <c r="M1096" s="379"/>
      <c r="N1096" s="381"/>
      <c r="O1096" s="19"/>
      <c r="P1096" s="245"/>
      <c r="Q1096" s="245"/>
      <c r="R1096" s="245"/>
      <c r="S1096" s="23"/>
      <c r="T1096" s="22"/>
      <c r="U1096" s="22"/>
      <c r="V1096" s="22"/>
      <c r="W1096" s="238"/>
    </row>
    <row r="1097" spans="1:25" s="20" customFormat="1" x14ac:dyDescent="0.25">
      <c r="A1097" s="18"/>
      <c r="B1097" s="36"/>
      <c r="C1097" s="36"/>
      <c r="D1097" s="36"/>
      <c r="E1097" s="36"/>
      <c r="F1097" s="36"/>
      <c r="G1097" s="36"/>
      <c r="H1097" s="36"/>
      <c r="I1097" s="36"/>
      <c r="J1097" s="36"/>
      <c r="K1097" s="36"/>
      <c r="L1097" s="36"/>
      <c r="M1097" s="36"/>
      <c r="N1097" s="36"/>
      <c r="O1097" s="19"/>
      <c r="P1097" s="22"/>
      <c r="Q1097" s="22"/>
      <c r="R1097" s="23"/>
      <c r="S1097" s="23"/>
      <c r="T1097" s="22"/>
      <c r="U1097" s="22"/>
      <c r="V1097" s="22"/>
      <c r="W1097" s="238"/>
      <c r="X1097" s="244"/>
      <c r="Y1097" s="244"/>
    </row>
    <row r="1098" spans="1:25" s="20" customFormat="1" x14ac:dyDescent="0.25">
      <c r="A1098" s="18"/>
      <c r="B1098" s="36"/>
      <c r="C1098" s="36"/>
      <c r="D1098" s="1045" t="str">
        <f>Translations!$B$75</f>
        <v xml:space="preserve">&lt;&lt;&lt; Klicka här för att gå vidare till nästa blad &gt;&gt;&gt; </v>
      </c>
      <c r="E1098" s="1045"/>
      <c r="F1098" s="1045"/>
      <c r="G1098" s="1045"/>
      <c r="H1098" s="1045"/>
      <c r="I1098" s="1045"/>
      <c r="J1098" s="1045"/>
      <c r="K1098" s="1045"/>
      <c r="L1098" s="1045"/>
      <c r="M1098" s="1045"/>
      <c r="N1098" s="1045"/>
      <c r="O1098" s="19"/>
      <c r="P1098" s="22"/>
      <c r="Q1098" s="22"/>
      <c r="R1098" s="23"/>
      <c r="S1098" s="23"/>
      <c r="T1098" s="22"/>
      <c r="U1098" s="22"/>
      <c r="V1098" s="22"/>
      <c r="W1098" s="238"/>
      <c r="X1098" s="244"/>
      <c r="Y1098" s="244"/>
    </row>
    <row r="1099" spans="1:25" ht="12.75" customHeight="1" x14ac:dyDescent="0.25">
      <c r="O1099" s="19"/>
    </row>
    <row r="1100" spans="1:25" s="20" customFormat="1" hidden="1" x14ac:dyDescent="0.25">
      <c r="A1100" s="18" t="s">
        <v>162</v>
      </c>
      <c r="B1100" s="22" t="s">
        <v>173</v>
      </c>
      <c r="C1100" s="22" t="s">
        <v>173</v>
      </c>
      <c r="D1100" s="22" t="s">
        <v>173</v>
      </c>
      <c r="E1100" s="22" t="s">
        <v>173</v>
      </c>
      <c r="F1100" s="22" t="s">
        <v>173</v>
      </c>
      <c r="G1100" s="22"/>
      <c r="H1100" s="22" t="s">
        <v>173</v>
      </c>
      <c r="I1100" s="22" t="s">
        <v>173</v>
      </c>
      <c r="J1100" s="22" t="s">
        <v>173</v>
      </c>
      <c r="K1100" s="22" t="s">
        <v>173</v>
      </c>
      <c r="L1100" s="22" t="s">
        <v>173</v>
      </c>
      <c r="M1100" s="22" t="s">
        <v>173</v>
      </c>
      <c r="N1100" s="22" t="s">
        <v>173</v>
      </c>
      <c r="O1100" s="22" t="s">
        <v>173</v>
      </c>
      <c r="P1100" s="22" t="s">
        <v>173</v>
      </c>
      <c r="Q1100" s="22" t="s">
        <v>173</v>
      </c>
      <c r="R1100" s="22" t="s">
        <v>173</v>
      </c>
      <c r="S1100" s="22" t="s">
        <v>173</v>
      </c>
      <c r="T1100" s="22" t="s">
        <v>173</v>
      </c>
      <c r="U1100" s="22" t="s">
        <v>173</v>
      </c>
      <c r="V1100" s="22" t="s">
        <v>173</v>
      </c>
      <c r="W1100" s="238" t="s">
        <v>173</v>
      </c>
      <c r="X1100" s="244"/>
      <c r="Y1100" s="244"/>
    </row>
    <row r="1101" spans="1:25" s="20" customFormat="1" hidden="1" x14ac:dyDescent="0.25">
      <c r="A1101" s="18" t="s">
        <v>162</v>
      </c>
      <c r="B1101" s="36"/>
      <c r="C1101" s="36"/>
      <c r="D1101" s="36"/>
      <c r="E1101" s="36"/>
      <c r="F1101" s="36"/>
      <c r="G1101" s="36"/>
      <c r="H1101" s="36"/>
      <c r="I1101" s="36"/>
      <c r="J1101" s="36"/>
      <c r="K1101" s="36"/>
      <c r="L1101" s="36"/>
      <c r="M1101" s="36"/>
      <c r="N1101" s="36"/>
      <c r="O1101" s="36"/>
      <c r="P1101" s="22"/>
      <c r="Q1101" s="22"/>
      <c r="R1101" s="23"/>
      <c r="S1101" s="23"/>
      <c r="T1101" s="22"/>
      <c r="U1101" s="22"/>
      <c r="V1101" s="22"/>
      <c r="W1101" s="238"/>
      <c r="X1101" s="244"/>
      <c r="Y1101" s="244"/>
    </row>
    <row r="1102" spans="1:25" ht="12.75" hidden="1" customHeight="1" x14ac:dyDescent="0.25">
      <c r="A1102" s="18" t="s">
        <v>162</v>
      </c>
      <c r="C1102" s="312">
        <v>8</v>
      </c>
      <c r="D1102" s="17" t="s">
        <v>328</v>
      </c>
    </row>
    <row r="1103" spans="1:25" ht="12.75" hidden="1" customHeight="1" x14ac:dyDescent="0.25">
      <c r="A1103" s="18" t="s">
        <v>162</v>
      </c>
    </row>
    <row r="1104" spans="1:25" ht="12.75" hidden="1" customHeight="1" x14ac:dyDescent="0.25">
      <c r="A1104" s="18" t="s">
        <v>162</v>
      </c>
    </row>
    <row r="1105" spans="1:1" ht="12.75" hidden="1" customHeight="1" x14ac:dyDescent="0.25">
      <c r="A1105" s="18" t="s">
        <v>162</v>
      </c>
    </row>
  </sheetData>
  <sheetProtection sheet="1" objects="1" scenarios="1" formatCells="0" formatColumns="0" formatRows="0"/>
  <mergeCells count="130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267:H267"/>
    <mergeCell ref="I267:J267"/>
    <mergeCell ref="K267:L267"/>
    <mergeCell ref="M267:N267"/>
    <mergeCell ref="F268:H268"/>
    <mergeCell ref="I268:J268"/>
    <mergeCell ref="K268:L268"/>
    <mergeCell ref="M268:N268"/>
    <mergeCell ref="I269:J269"/>
    <mergeCell ref="K269:L269"/>
    <mergeCell ref="M269:N269"/>
    <mergeCell ref="E265:N265"/>
    <mergeCell ref="I266:J266"/>
    <mergeCell ref="K266:L266"/>
    <mergeCell ref="M266:N266"/>
    <mergeCell ref="F256:N256"/>
    <mergeCell ref="F257:N257"/>
    <mergeCell ref="F258:N258"/>
    <mergeCell ref="F260:J260"/>
    <mergeCell ref="K260:N260"/>
    <mergeCell ref="E263:N263"/>
    <mergeCell ref="E264:N264"/>
    <mergeCell ref="F269:H269"/>
    <mergeCell ref="I270:J270"/>
    <mergeCell ref="K270:L270"/>
    <mergeCell ref="M270:N270"/>
    <mergeCell ref="F271:G271"/>
    <mergeCell ref="I271:J271"/>
    <mergeCell ref="K271:L271"/>
    <mergeCell ref="M271:N271"/>
    <mergeCell ref="F272:G272"/>
    <mergeCell ref="I272:J272"/>
    <mergeCell ref="K272:L272"/>
    <mergeCell ref="M272:N272"/>
    <mergeCell ref="F273:G273"/>
    <mergeCell ref="I273:J273"/>
    <mergeCell ref="K273:L273"/>
    <mergeCell ref="M273:N273"/>
    <mergeCell ref="F270:G270"/>
    <mergeCell ref="H270:H272"/>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F407:H407"/>
    <mergeCell ref="I407:J407"/>
    <mergeCell ref="K407:L407"/>
    <mergeCell ref="M407:N407"/>
    <mergeCell ref="F408:H408"/>
    <mergeCell ref="I408:J408"/>
    <mergeCell ref="K408:L408"/>
    <mergeCell ref="M408:N408"/>
    <mergeCell ref="I409:J409"/>
    <mergeCell ref="K409:L409"/>
    <mergeCell ref="M409:N409"/>
    <mergeCell ref="F398:N398"/>
    <mergeCell ref="F400:J400"/>
    <mergeCell ref="K400:N400"/>
    <mergeCell ref="E403:N403"/>
    <mergeCell ref="E404:N404"/>
    <mergeCell ref="E405:N405"/>
    <mergeCell ref="I406:J406"/>
    <mergeCell ref="K406:L406"/>
    <mergeCell ref="M406:N406"/>
    <mergeCell ref="F409:H409"/>
    <mergeCell ref="F415:N415"/>
    <mergeCell ref="F417:N417"/>
    <mergeCell ref="F418:N418"/>
    <mergeCell ref="F419:N419"/>
    <mergeCell ref="F421:J421"/>
    <mergeCell ref="K421:N421"/>
    <mergeCell ref="E423:H423"/>
    <mergeCell ref="K423:N423"/>
    <mergeCell ref="F425:N425"/>
    <mergeCell ref="I410:J410"/>
    <mergeCell ref="K410:L410"/>
    <mergeCell ref="M410:N410"/>
    <mergeCell ref="F411:G411"/>
    <mergeCell ref="I411:J411"/>
    <mergeCell ref="K411:L411"/>
    <mergeCell ref="M411:N411"/>
    <mergeCell ref="F412:G412"/>
    <mergeCell ref="I412:J412"/>
    <mergeCell ref="K412:L412"/>
    <mergeCell ref="M412:N412"/>
    <mergeCell ref="F413:G413"/>
    <mergeCell ref="I413:J413"/>
    <mergeCell ref="K413:L413"/>
    <mergeCell ref="M413:N413"/>
    <mergeCell ref="F410:G410"/>
    <mergeCell ref="H410:H412"/>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I549:J549"/>
    <mergeCell ref="K549:L549"/>
    <mergeCell ref="M549:N549"/>
    <mergeCell ref="I550:J550"/>
    <mergeCell ref="K550:L550"/>
    <mergeCell ref="M550:N550"/>
    <mergeCell ref="F551:G551"/>
    <mergeCell ref="I551:J551"/>
    <mergeCell ref="K551:L551"/>
    <mergeCell ref="M551:N551"/>
    <mergeCell ref="F552:G552"/>
    <mergeCell ref="I552:J552"/>
    <mergeCell ref="K552:L552"/>
    <mergeCell ref="M552:N552"/>
    <mergeCell ref="F553:G553"/>
    <mergeCell ref="I553:J553"/>
    <mergeCell ref="K553:L553"/>
    <mergeCell ref="M553:N553"/>
    <mergeCell ref="F549:H549"/>
    <mergeCell ref="F550:G550"/>
    <mergeCell ref="H550:H552"/>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s>
  <conditionalFormatting sqref="C32:N208 C213:N348 C353:N488 C493:N628 C633:N758 C763:N874 C879:N991 C996:N1026 C1031:N1061 C1066:N1096">
    <cfRule type="expression" dxfId="82" priority="138">
      <formula>INDEX($W:$W,MATCH(MAX(INDIRECT(ADDRESS(1,3)&amp;":"&amp;ADDRESS(ROW(D32),3))),$C:$C,0))</formula>
    </cfRule>
  </conditionalFormatting>
  <conditionalFormatting sqref="F77:N77">
    <cfRule type="expression" dxfId="81" priority="139">
      <formula>$W70</formula>
    </cfRule>
  </conditionalFormatting>
  <conditionalFormatting sqref="F243:N243">
    <cfRule type="expression" dxfId="80" priority="65">
      <formula>$W240</formula>
    </cfRule>
  </conditionalFormatting>
  <conditionalFormatting sqref="F383:N383">
    <cfRule type="expression" dxfId="79" priority="56">
      <formula>$W380</formula>
    </cfRule>
  </conditionalFormatting>
  <conditionalFormatting sqref="F523:N523">
    <cfRule type="expression" dxfId="78" priority="48">
      <formula>$W520</formula>
    </cfRule>
  </conditionalFormatting>
  <conditionalFormatting sqref="F677:N677">
    <cfRule type="expression" dxfId="77" priority="36">
      <formula>$W674</formula>
    </cfRule>
  </conditionalFormatting>
  <conditionalFormatting sqref="F742:N742 K744:N744 K746:N746 F749:N749 F755:N755 K757:N757">
    <cfRule type="expression" dxfId="76" priority="37">
      <formula>$W742</formula>
    </cfRule>
  </conditionalFormatting>
  <conditionalFormatting sqref="F797:N797">
    <cfRule type="expression" dxfId="75" priority="120">
      <formula>$W794</formula>
    </cfRule>
  </conditionalFormatting>
  <conditionalFormatting sqref="F858:N858 K860:N860 K862:N862 F865:N865 F871:N871 K873:N873">
    <cfRule type="expression" dxfId="74" priority="121">
      <formula>$W858</formula>
    </cfRule>
  </conditionalFormatting>
  <conditionalFormatting sqref="F914:N914">
    <cfRule type="expression" dxfId="73" priority="25">
      <formula>$W911</formula>
    </cfRule>
  </conditionalFormatting>
  <conditionalFormatting sqref="F975:N975 K977:N977 K979:N979 F982:N982 F988:N988 K990:N990">
    <cfRule type="expression" dxfId="72" priority="26">
      <formula>$W975</formula>
    </cfRule>
  </conditionalFormatting>
  <conditionalFormatting sqref="G3:N5">
    <cfRule type="expression" dxfId="71" priority="201" stopIfTrue="1">
      <formula>INDEX($G$1161:$G$1167,MATCH("BM"&amp;P3,$F$1161:$F$1167,0))</formula>
    </cfRule>
  </conditionalFormatting>
  <conditionalFormatting sqref="H175:H184 I194 H851:H852">
    <cfRule type="expression" dxfId="70" priority="141">
      <formula>$V175</formula>
    </cfRule>
  </conditionalFormatting>
  <conditionalFormatting sqref="H317:H326 I336">
    <cfRule type="expression" dxfId="69" priority="67">
      <formula>$V317</formula>
    </cfRule>
  </conditionalFormatting>
  <conditionalFormatting sqref="H457:H466 I476">
    <cfRule type="expression" dxfId="68" priority="58">
      <formula>$V457</formula>
    </cfRule>
  </conditionalFormatting>
  <conditionalFormatting sqref="H597:H606 I616">
    <cfRule type="expression" dxfId="67" priority="50">
      <formula>$V597</formula>
    </cfRule>
  </conditionalFormatting>
  <conditionalFormatting sqref="H735:H736">
    <cfRule type="expression" dxfId="66" priority="42">
      <formula>$V735</formula>
    </cfRule>
  </conditionalFormatting>
  <conditionalFormatting sqref="H968:H969">
    <cfRule type="expression" dxfId="65" priority="31">
      <formula>$V968</formula>
    </cfRule>
  </conditionalFormatting>
  <conditionalFormatting sqref="I122 K122 M122 I175:N184 F190:N190 K192:N192 K194:N194 F197:N197 F205:N205 K207:N207 I712 K712 M712 I828 K828 M828 I851:N852 I945 K945 M945">
    <cfRule type="expression" dxfId="64" priority="140">
      <formula>$W122</formula>
    </cfRule>
  </conditionalFormatting>
  <conditionalFormatting sqref="I269 K269 M269 I317:N326 F332:N332 K334:N334 K336:N336 F339:N339 F345:N345 K347:N347">
    <cfRule type="expression" dxfId="63" priority="66">
      <formula>$W269</formula>
    </cfRule>
  </conditionalFormatting>
  <conditionalFormatting sqref="I409">
    <cfRule type="expression" dxfId="62" priority="21">
      <formula>$W409</formula>
    </cfRule>
  </conditionalFormatting>
  <conditionalFormatting sqref="I549">
    <cfRule type="expression" dxfId="61" priority="17">
      <formula>$W549</formula>
    </cfRule>
  </conditionalFormatting>
  <conditionalFormatting sqref="I708">
    <cfRule type="expression" dxfId="60" priority="13">
      <formula>$W708</formula>
    </cfRule>
  </conditionalFormatting>
  <conditionalFormatting sqref="I746">
    <cfRule type="expression" dxfId="59" priority="38">
      <formula>$V746</formula>
    </cfRule>
  </conditionalFormatting>
  <conditionalFormatting sqref="I824">
    <cfRule type="expression" dxfId="58" priority="8">
      <formula>$W824</formula>
    </cfRule>
  </conditionalFormatting>
  <conditionalFormatting sqref="I862">
    <cfRule type="expression" dxfId="57" priority="122">
      <formula>$V862</formula>
    </cfRule>
  </conditionalFormatting>
  <conditionalFormatting sqref="I941">
    <cfRule type="expression" dxfId="56" priority="2">
      <formula>$W941</formula>
    </cfRule>
  </conditionalFormatting>
  <conditionalFormatting sqref="I979">
    <cfRule type="expression" dxfId="55" priority="27">
      <formula>$V979</formula>
    </cfRule>
  </conditionalFormatting>
  <conditionalFormatting sqref="I710:J712">
    <cfRule type="expression" dxfId="54" priority="12">
      <formula>$W710</formula>
    </cfRule>
  </conditionalFormatting>
  <conditionalFormatting sqref="I825:J828">
    <cfRule type="expression" dxfId="53" priority="7">
      <formula>$W825</formula>
    </cfRule>
  </conditionalFormatting>
  <conditionalFormatting sqref="I942:J945">
    <cfRule type="expression" dxfId="52" priority="1">
      <formula>$W942</formula>
    </cfRule>
  </conditionalFormatting>
  <conditionalFormatting sqref="I119:N121">
    <cfRule type="expression" dxfId="51" priority="132">
      <formula>$W119</formula>
    </cfRule>
  </conditionalFormatting>
  <conditionalFormatting sqref="I271:N273">
    <cfRule type="expression" dxfId="50" priority="63">
      <formula>$W271</formula>
    </cfRule>
  </conditionalFormatting>
  <conditionalFormatting sqref="I411:N413">
    <cfRule type="expression" dxfId="49" priority="20">
      <formula>$W411</formula>
    </cfRule>
  </conditionalFormatting>
  <conditionalFormatting sqref="I551:N553">
    <cfRule type="expression" dxfId="48" priority="16">
      <formula>$W551</formula>
    </cfRule>
  </conditionalFormatting>
  <conditionalFormatting sqref="I709:N711">
    <cfRule type="expression" dxfId="47" priority="35">
      <formula>$W709</formula>
    </cfRule>
  </conditionalFormatting>
  <conditionalFormatting sqref="I735:N736">
    <cfRule type="expression" dxfId="46" priority="41">
      <formula>$W735</formula>
    </cfRule>
  </conditionalFormatting>
  <conditionalFormatting sqref="I825:N827">
    <cfRule type="expression" dxfId="45" priority="118">
      <formula>$W825</formula>
    </cfRule>
  </conditionalFormatting>
  <conditionalFormatting sqref="I942:N944">
    <cfRule type="expression" dxfId="44" priority="24">
      <formula>$W942</formula>
    </cfRule>
  </conditionalFormatting>
  <conditionalFormatting sqref="I968:N969">
    <cfRule type="expression" dxfId="43" priority="30">
      <formula>$W968</formula>
    </cfRule>
  </conditionalFormatting>
  <conditionalFormatting sqref="K409 M409 I457:N466 F472:N472 K474:N474 K476:N476 F479:N479 F485:N485 K487:N487">
    <cfRule type="expression" dxfId="42" priority="57">
      <formula>$W409</formula>
    </cfRule>
  </conditionalFormatting>
  <conditionalFormatting sqref="K549 M549 I597:N606 F612:N612 K614:N614 K616:N616 F619:N619 F625:N625 K627:N627">
    <cfRule type="expression" dxfId="41" priority="49">
      <formula>$W549</formula>
    </cfRule>
  </conditionalFormatting>
  <conditionalFormatting sqref="K70:N70">
    <cfRule type="expression" dxfId="40" priority="8207">
      <formula>#REF!</formula>
    </cfRule>
  </conditionalFormatting>
  <conditionalFormatting sqref="K132:N132 F135:N135">
    <cfRule type="expression" dxfId="39" priority="84">
      <formula>$W132</formula>
    </cfRule>
  </conditionalFormatting>
  <conditionalFormatting sqref="K155:N155 F158:N158">
    <cfRule type="expression" dxfId="38" priority="86">
      <formula>$W155</formula>
    </cfRule>
  </conditionalFormatting>
  <conditionalFormatting sqref="K240:N240">
    <cfRule type="expression" dxfId="37" priority="68">
      <formula>$W233</formula>
    </cfRule>
  </conditionalFormatting>
  <conditionalFormatting sqref="K283:N283 F286:N286">
    <cfRule type="expression" dxfId="36" priority="61">
      <formula>$W283</formula>
    </cfRule>
  </conditionalFormatting>
  <conditionalFormatting sqref="K304:N304 F307:N307">
    <cfRule type="expression" dxfId="35" priority="62">
      <formula>$W304</formula>
    </cfRule>
  </conditionalFormatting>
  <conditionalFormatting sqref="K380:N380">
    <cfRule type="expression" dxfId="34" priority="59">
      <formula>$W373</formula>
    </cfRule>
  </conditionalFormatting>
  <conditionalFormatting sqref="K423:N423 F426:N426">
    <cfRule type="expression" dxfId="33" priority="53">
      <formula>$W423</formula>
    </cfRule>
  </conditionalFormatting>
  <conditionalFormatting sqref="K444:N444 F447:N447">
    <cfRule type="expression" dxfId="32" priority="54">
      <formula>$W444</formula>
    </cfRule>
  </conditionalFormatting>
  <conditionalFormatting sqref="K520:N520">
    <cfRule type="expression" dxfId="31" priority="51">
      <formula>$W513</formula>
    </cfRule>
  </conditionalFormatting>
  <conditionalFormatting sqref="K563:N563 F566:N566">
    <cfRule type="expression" dxfId="30" priority="45">
      <formula>$W563</formula>
    </cfRule>
  </conditionalFormatting>
  <conditionalFormatting sqref="K584:N584 F587:N587">
    <cfRule type="expression" dxfId="29" priority="46">
      <formula>$W584</formula>
    </cfRule>
  </conditionalFormatting>
  <conditionalFormatting sqref="K674:N674">
    <cfRule type="expression" dxfId="28" priority="39">
      <formula>#REF!</formula>
    </cfRule>
  </conditionalFormatting>
  <conditionalFormatting sqref="K722:N722 F725:N725">
    <cfRule type="expression" dxfId="27" priority="34">
      <formula>$W722</formula>
    </cfRule>
  </conditionalFormatting>
  <conditionalFormatting sqref="K794:N794">
    <cfRule type="expression" dxfId="26" priority="123">
      <formula>#REF!</formula>
    </cfRule>
  </conditionalFormatting>
  <conditionalFormatting sqref="K838:N838 F841:N841">
    <cfRule type="expression" dxfId="25" priority="82">
      <formula>$W838</formula>
    </cfRule>
  </conditionalFormatting>
  <conditionalFormatting sqref="K911:N911">
    <cfRule type="expression" dxfId="24" priority="28">
      <formula>#REF!</formula>
    </cfRule>
  </conditionalFormatting>
  <conditionalFormatting sqref="K955:N955 F958:N958">
    <cfRule type="expression" dxfId="23" priority="23">
      <formula>$W955</formula>
    </cfRule>
  </conditionalFormatting>
  <dataValidations count="6">
    <dataValidation type="list" allowBlank="1" showInputMessage="1" showErrorMessage="1" sqref="I194 M163 I70 I132 I155 H175:H184 I862 M846 I794 I838 H709:H712 I336 M312 I240 I283 I304 H317:H326 I955 H825:H828 I476 M452 I380 I423 I444 H457:H466 I911 H270:H273 I616 M592 I520 I563 I584 H597:H606 M963 H410:H413 H550:H553 I746 M730 I674 I722 H119:H122 I979 H942:H945" xr:uid="{00000000-0002-0000-0800-000000000000}">
      <formula1>Euconst_TrueFalse</formula1>
    </dataValidation>
    <dataValidation type="list" allowBlank="1" showInputMessage="1" showErrorMessage="1" sqref="K194 K70 K132 K155 K862 K794 K838 K336 K240 K283 K304 K476 K380 K423 K444 K616 K520 K563 K584 K746 K674 K722 K979 K911 K955" xr:uid="{00000000-0002-0000-0800-000001000000}">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I273:J273 I413:J413 I553:J553 I712:J712 I828:J828 I945:J945" xr:uid="{00000000-0002-0000-0800-000002000000}">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xr:uid="{00000000-0002-0000-0800-000003000000}">
      <formula1>Euconst_quantification_heat</formula1>
    </dataValidation>
    <dataValidation type="list" allowBlank="1" showInputMessage="1" showErrorMessage="1" sqref="I548:N548 I783:N783 K707:N708 I117:N118 I943:N944 K945 M945 I268:N268 M269 I269 K269 K940:N941 K410:N410 K270:N270 M409 K412:N413 K409 I271:J272 K550:N550 I411:J412 M549 I409 K549 I708 I826:N827 M828 K828 I663:N663 I120:N121 I551:J552 I549 M712 K712 I900:N900 I707:J707 I823:J823 K272:N273 I408:N408 K552:N553 I710:N711 K823:N824 I824 I940:J940 I941" xr:uid="{00000000-0002-0000-0800-000004000000}">
      <formula1>Euconst_properties</formula1>
    </dataValidation>
    <dataValidation type="list" allowBlank="1" showInputMessage="1" showErrorMessage="1" sqref="I116:N116 I119:N119 I825:N825 I706:N706 I782:N782 I267:N267 I270:J270 K411:N411 K271:N271 K551:N551 I410:J410 I709:N709 I550:J550 I662:N662 I942:N942 I822:N822 I899:N899 I407:N407 I547:N547 I939:N939" xr:uid="{00000000-0002-0000-0800-000005000000}">
      <formula1>Euconst_quantification_fuels</formula1>
    </dataValidation>
  </dataValidations>
  <hyperlinks>
    <hyperlink ref="G2:H2" location="JUMP_TOC_Home" display="Table of contents" xr:uid="{00000000-0004-0000-0800-000000000000}"/>
    <hyperlink ref="E3:F3" location="JUMP_G_Top" display="Top of sheet" xr:uid="{00000000-0004-0000-0800-000001000000}"/>
    <hyperlink ref="I2:J2" location="JUMP_F_Top" display="Previous sheet" xr:uid="{00000000-0004-0000-0800-000002000000}"/>
    <hyperlink ref="E4:F4" location="JUMP_F_Bottom" display="End of sheet" xr:uid="{00000000-0004-0000-0800-000003000000}"/>
    <hyperlink ref="K2:L2" location="JUMP_H_Top" display="Next sheet" xr:uid="{00000000-0004-0000-0800-000004000000}"/>
    <hyperlink ref="D1098:N1098" location="JUMP_G_Top" display="&lt;&lt;&lt; Click here to proceed to next sheet &gt;&gt;&gt; " xr:uid="{00000000-0004-0000-0800-000005000000}"/>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75" id="{5EC3B0D5-BDE5-4D47-90D6-1266E969DFB2}">
            <xm:f>INDEX(F_ProductBM!$W:$W,MATCH(MAX(INDIRECT(ADDRESS(1,3)&amp;":"&amp;ADDRESS(ROW(F_ProductBM!#REF!),3))),F_ProductBM!$C:$C,0))</xm:f>
            <x14:dxf>
              <fill>
                <patternFill patternType="lightUp">
                  <bgColor auto="1"/>
                </patternFill>
              </fill>
            </x14:dxf>
          </x14:cfRule>
          <xm:sqref>C664:E664 C784:E784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pageSetUpPr fitToPage="1"/>
  </sheetPr>
  <dimension ref="A1:T377"/>
  <sheetViews>
    <sheetView topLeftCell="B1" zoomScaleNormal="100" workbookViewId="0">
      <pane ySplit="5" topLeftCell="A6" activePane="bottomLeft" state="frozen"/>
      <selection pane="bottomLeft" activeCell="U365" sqref="U365"/>
    </sheetView>
  </sheetViews>
  <sheetFormatPr defaultColWidth="11.44140625" defaultRowHeight="13.2" x14ac:dyDescent="0.3"/>
  <cols>
    <col min="1" max="1" width="2.6640625" style="172" hidden="1" customWidth="1"/>
    <col min="2" max="2" width="2.6640625" style="201" customWidth="1"/>
    <col min="3" max="4" width="4.6640625" style="201" customWidth="1"/>
    <col min="5" max="14" width="12.6640625" style="201" customWidth="1"/>
    <col min="15" max="15" width="4.6640625" style="201" customWidth="1"/>
    <col min="16" max="16" width="12.6640625" style="172" hidden="1" customWidth="1"/>
    <col min="17" max="19" width="11.44140625" style="172" hidden="1" customWidth="1"/>
    <col min="20" max="16384" width="11.44140625" style="201"/>
  </cols>
  <sheetData>
    <row r="1" spans="1:20" s="172" customFormat="1" ht="13.8" hidden="1" thickBot="1" x14ac:dyDescent="0.35">
      <c r="A1" s="172" t="s">
        <v>162</v>
      </c>
      <c r="P1" s="172" t="s">
        <v>162</v>
      </c>
      <c r="Q1" s="172" t="s">
        <v>162</v>
      </c>
      <c r="R1" s="172" t="s">
        <v>162</v>
      </c>
      <c r="S1" s="172" t="s">
        <v>162</v>
      </c>
    </row>
    <row r="2" spans="1:20" ht="13.8" thickBot="1" x14ac:dyDescent="0.3">
      <c r="B2" s="1072" t="str">
        <f>Translations!$B$423</f>
        <v>H. 
Special BM</v>
      </c>
      <c r="C2" s="1073"/>
      <c r="D2" s="1074"/>
      <c r="E2" s="300" t="str">
        <f>Translations!$B$2</f>
        <v>Navigeringsfält:</v>
      </c>
      <c r="F2" s="301"/>
      <c r="G2" s="675" t="str">
        <f>Translations!$B$18</f>
        <v>Innehållsförteckning</v>
      </c>
      <c r="H2" s="588"/>
      <c r="I2" s="588" t="str">
        <f>Translations!$B$19</f>
        <v>Föregående blad</v>
      </c>
      <c r="J2" s="588"/>
      <c r="K2" s="588" t="str">
        <f>Translations!$B$3</f>
        <v>Nästa blad</v>
      </c>
      <c r="L2" s="588"/>
      <c r="M2" s="588"/>
      <c r="N2" s="588"/>
      <c r="O2" s="173"/>
      <c r="P2" s="174"/>
      <c r="Q2" s="174"/>
      <c r="R2" s="174"/>
      <c r="S2" s="174"/>
    </row>
    <row r="3" spans="1:20" ht="13.8" thickBot="1" x14ac:dyDescent="0.3">
      <c r="B3" s="1075"/>
      <c r="C3" s="1076"/>
      <c r="D3" s="1077"/>
      <c r="E3" s="588" t="str">
        <f>Translations!$B$4</f>
        <v>Högst upp</v>
      </c>
      <c r="F3" s="658"/>
      <c r="G3" s="1081" t="str">
        <f>Translations!$B$424</f>
        <v>CWT (raffinaderiprodukter)</v>
      </c>
      <c r="H3" s="1082"/>
      <c r="I3" s="1082" t="str">
        <f>Translations!$B$425</f>
        <v>Kalk</v>
      </c>
      <c r="J3" s="1082"/>
      <c r="K3" s="1082" t="str">
        <f>Translations!$B$426</f>
        <v>Dolime</v>
      </c>
      <c r="L3" s="1082"/>
      <c r="M3" s="1082" t="str">
        <f>Translations!$B$427</f>
        <v>Ångkrackning</v>
      </c>
      <c r="N3" s="1082"/>
      <c r="O3" s="173"/>
      <c r="P3" s="174"/>
      <c r="Q3" s="174"/>
      <c r="R3" s="174"/>
      <c r="S3" s="174"/>
    </row>
    <row r="4" spans="1:20" ht="13.8" thickBot="1" x14ac:dyDescent="0.3">
      <c r="B4" s="1078"/>
      <c r="C4" s="1079"/>
      <c r="D4" s="1080"/>
      <c r="E4" s="588" t="str">
        <f>Translations!$B$5</f>
        <v>Längst ner</v>
      </c>
      <c r="F4" s="588"/>
      <c r="G4" s="1083" t="str">
        <f>Translations!$B$428</f>
        <v>CWT (aromater)</v>
      </c>
      <c r="H4" s="1068"/>
      <c r="I4" s="1068" t="str">
        <f>Translations!$B$429</f>
        <v>Vätgas</v>
      </c>
      <c r="J4" s="1068"/>
      <c r="K4" s="1068" t="str">
        <f>Translations!$B$430</f>
        <v>Syntesgas</v>
      </c>
      <c r="L4" s="1068"/>
      <c r="M4" s="1068" t="str">
        <f>Translations!$B$431</f>
        <v>Etylenoxid/etylenglykoler</v>
      </c>
      <c r="N4" s="1068"/>
      <c r="O4" s="173"/>
      <c r="P4" s="174"/>
      <c r="Q4" s="174"/>
      <c r="R4" s="174"/>
      <c r="S4" s="174"/>
    </row>
    <row r="5" spans="1:20" x14ac:dyDescent="0.25">
      <c r="B5" s="302"/>
      <c r="C5" s="302"/>
      <c r="D5" s="302"/>
      <c r="E5" s="303"/>
      <c r="F5" s="303"/>
      <c r="G5" s="1068" t="str">
        <f>Translations!$B$432</f>
        <v>Vinylkloridmonomer (VCM)</v>
      </c>
      <c r="H5" s="1068"/>
      <c r="I5" s="1069"/>
      <c r="J5" s="1070"/>
      <c r="K5" s="1070"/>
      <c r="L5" s="1070"/>
      <c r="M5" s="1070"/>
      <c r="N5" s="1070"/>
      <c r="O5" s="173"/>
      <c r="P5" s="174"/>
      <c r="Q5" s="174"/>
      <c r="R5" s="174"/>
      <c r="S5" s="174"/>
    </row>
    <row r="6" spans="1:20" x14ac:dyDescent="0.25">
      <c r="B6" s="176"/>
      <c r="C6" s="177"/>
      <c r="D6" s="176"/>
      <c r="E6" s="176"/>
      <c r="F6" s="178"/>
      <c r="G6" s="178"/>
      <c r="H6" s="178"/>
      <c r="I6" s="176"/>
      <c r="J6" s="176"/>
      <c r="K6" s="176"/>
      <c r="L6" s="176"/>
      <c r="M6" s="173"/>
      <c r="N6" s="173"/>
      <c r="O6" s="173"/>
      <c r="P6" s="174"/>
      <c r="Q6" s="174"/>
      <c r="R6" s="174"/>
      <c r="S6" s="174"/>
    </row>
    <row r="7" spans="1:20" ht="23.25" customHeight="1" x14ac:dyDescent="0.25">
      <c r="B7" s="176"/>
      <c r="C7" s="179" t="s">
        <v>277</v>
      </c>
      <c r="D7" s="1071" t="str">
        <f>Translations!$B$433</f>
        <v>Bladet ”SpecialBM” – SÄRSKILDA DATA OM VISSA PRODUKTRIKTMÄRKEN</v>
      </c>
      <c r="E7" s="1053"/>
      <c r="F7" s="1053"/>
      <c r="G7" s="1053"/>
      <c r="H7" s="1053"/>
      <c r="I7" s="1053"/>
      <c r="J7" s="1053"/>
      <c r="K7" s="1053"/>
      <c r="L7" s="1053"/>
      <c r="M7" s="1053"/>
      <c r="N7" s="1053"/>
      <c r="O7" s="173"/>
      <c r="P7" s="180" t="s">
        <v>278</v>
      </c>
      <c r="Q7" s="180" t="s">
        <v>278</v>
      </c>
      <c r="R7" s="180" t="s">
        <v>278</v>
      </c>
      <c r="S7" s="180" t="s">
        <v>278</v>
      </c>
    </row>
    <row r="8" spans="1:20" x14ac:dyDescent="0.25">
      <c r="B8" s="176"/>
      <c r="C8" s="176"/>
      <c r="D8" s="176"/>
      <c r="E8" s="176"/>
      <c r="F8" s="176"/>
      <c r="G8" s="176"/>
      <c r="H8" s="176"/>
      <c r="I8" s="176"/>
      <c r="J8" s="176"/>
      <c r="K8" s="176"/>
      <c r="L8" s="176"/>
      <c r="M8" s="173"/>
      <c r="N8" s="173"/>
      <c r="O8" s="173"/>
      <c r="P8" s="181" t="s">
        <v>279</v>
      </c>
      <c r="Q8" s="181" t="s">
        <v>279</v>
      </c>
      <c r="R8" s="181" t="s">
        <v>279</v>
      </c>
      <c r="S8" s="181" t="s">
        <v>279</v>
      </c>
    </row>
    <row r="9" spans="1:20" s="244" customFormat="1" ht="16.5" customHeight="1" x14ac:dyDescent="0.25">
      <c r="A9" s="164"/>
      <c r="B9" s="36"/>
      <c r="C9" s="664" t="str">
        <f>Translations!$B$235</f>
        <v>Introduktion till bladet</v>
      </c>
      <c r="D9" s="664"/>
      <c r="E9" s="664"/>
      <c r="F9" s="664"/>
      <c r="G9" s="664"/>
      <c r="H9" s="664"/>
      <c r="I9" s="664"/>
      <c r="J9" s="664"/>
      <c r="K9" s="664"/>
      <c r="L9" s="664"/>
      <c r="M9" s="664"/>
      <c r="N9" s="664"/>
      <c r="O9" s="173"/>
      <c r="P9" s="245"/>
      <c r="Q9" s="245"/>
      <c r="R9" s="245"/>
      <c r="S9" s="245"/>
      <c r="T9" s="201"/>
    </row>
    <row r="10" spans="1:20" s="244" customFormat="1" ht="5.0999999999999996" customHeight="1" thickBot="1" x14ac:dyDescent="0.3">
      <c r="A10" s="164"/>
      <c r="B10" s="36"/>
      <c r="C10" s="36"/>
      <c r="D10" s="36"/>
      <c r="E10" s="36"/>
      <c r="F10" s="36"/>
      <c r="G10" s="36"/>
      <c r="H10" s="36"/>
      <c r="I10" s="36"/>
      <c r="J10" s="36"/>
      <c r="K10" s="36"/>
      <c r="L10" s="36"/>
      <c r="M10" s="36"/>
      <c r="N10" s="36"/>
      <c r="O10" s="173"/>
      <c r="P10" s="245"/>
      <c r="Q10" s="245"/>
      <c r="R10" s="245"/>
      <c r="S10" s="245"/>
      <c r="T10" s="201"/>
    </row>
    <row r="11" spans="1:20" s="244" customFormat="1" ht="5.0999999999999996" customHeight="1" x14ac:dyDescent="0.25">
      <c r="A11" s="164"/>
      <c r="B11" s="36"/>
      <c r="C11" s="208"/>
      <c r="D11" s="209"/>
      <c r="E11" s="209"/>
      <c r="F11" s="209"/>
      <c r="G11" s="209"/>
      <c r="H11" s="209"/>
      <c r="I11" s="209"/>
      <c r="J11" s="209"/>
      <c r="K11" s="209"/>
      <c r="L11" s="209"/>
      <c r="M11" s="209"/>
      <c r="N11" s="210"/>
      <c r="O11" s="173"/>
      <c r="P11" s="245"/>
      <c r="Q11" s="245"/>
      <c r="R11" s="245"/>
      <c r="S11" s="245"/>
      <c r="T11" s="201"/>
    </row>
    <row r="12" spans="1:20" s="244" customFormat="1" ht="12.75" customHeight="1" x14ac:dyDescent="0.25">
      <c r="A12" s="164"/>
      <c r="B12" s="36"/>
      <c r="C12" s="211"/>
      <c r="D12" s="875" t="str">
        <f>Translations!$B$236</f>
        <v>Alla beskrivningar av de metoder som används i nedanstående avsnitt för att beräkna de parametrar som ska övervakas och rapporteras ska, i förekommande fall, innefatta följande:</v>
      </c>
      <c r="E12" s="875"/>
      <c r="F12" s="875"/>
      <c r="G12" s="875"/>
      <c r="H12" s="875"/>
      <c r="I12" s="875"/>
      <c r="J12" s="875"/>
      <c r="K12" s="875"/>
      <c r="L12" s="875"/>
      <c r="M12" s="875"/>
      <c r="N12" s="876"/>
      <c r="O12" s="173"/>
      <c r="P12" s="245"/>
      <c r="Q12" s="245"/>
      <c r="R12" s="245"/>
      <c r="S12" s="245"/>
      <c r="T12" s="201"/>
    </row>
    <row r="13" spans="1:20" s="244" customFormat="1" ht="12.75" customHeight="1" x14ac:dyDescent="0.25">
      <c r="A13" s="164"/>
      <c r="B13" s="36"/>
      <c r="C13" s="211"/>
      <c r="D13" s="212" t="s">
        <v>139</v>
      </c>
      <c r="E13" s="877" t="str">
        <f>Translations!$B$237</f>
        <v>steg vid beräkningen</v>
      </c>
      <c r="F13" s="877"/>
      <c r="G13" s="877"/>
      <c r="H13" s="877"/>
      <c r="I13" s="877"/>
      <c r="J13" s="877"/>
      <c r="K13" s="877"/>
      <c r="L13" s="877"/>
      <c r="M13" s="877"/>
      <c r="N13" s="878"/>
      <c r="O13" s="173"/>
      <c r="P13" s="245"/>
      <c r="Q13" s="245"/>
      <c r="R13" s="245"/>
      <c r="S13" s="245"/>
      <c r="T13" s="201"/>
    </row>
    <row r="14" spans="1:20" s="244" customFormat="1" ht="12.75" customHeight="1" x14ac:dyDescent="0.25">
      <c r="A14" s="164"/>
      <c r="B14" s="36"/>
      <c r="C14" s="211"/>
      <c r="D14" s="212" t="s">
        <v>139</v>
      </c>
      <c r="E14" s="877" t="str">
        <f>Translations!$B$238</f>
        <v xml:space="preserve">datakällor </v>
      </c>
      <c r="F14" s="877"/>
      <c r="G14" s="877"/>
      <c r="H14" s="877"/>
      <c r="I14" s="877"/>
      <c r="J14" s="877"/>
      <c r="K14" s="877"/>
      <c r="L14" s="877"/>
      <c r="M14" s="877"/>
      <c r="N14" s="878"/>
      <c r="O14" s="173"/>
      <c r="P14" s="245"/>
      <c r="Q14" s="245"/>
      <c r="R14" s="245"/>
      <c r="S14" s="245"/>
      <c r="T14" s="201"/>
    </row>
    <row r="15" spans="1:20" s="244" customFormat="1" ht="12.75" customHeight="1" x14ac:dyDescent="0.25">
      <c r="A15" s="164"/>
      <c r="B15" s="36"/>
      <c r="C15" s="211"/>
      <c r="D15" s="212" t="s">
        <v>139</v>
      </c>
      <c r="E15" s="877" t="str">
        <f>Translations!$B$239</f>
        <v xml:space="preserve">beräkningsformel </v>
      </c>
      <c r="F15" s="877"/>
      <c r="G15" s="877"/>
      <c r="H15" s="877"/>
      <c r="I15" s="877"/>
      <c r="J15" s="877"/>
      <c r="K15" s="877"/>
      <c r="L15" s="877"/>
      <c r="M15" s="877"/>
      <c r="N15" s="878"/>
      <c r="O15" s="173"/>
      <c r="P15" s="245"/>
      <c r="Q15" s="245"/>
      <c r="R15" s="245"/>
      <c r="S15" s="245"/>
      <c r="T15" s="201"/>
    </row>
    <row r="16" spans="1:20" s="244" customFormat="1" ht="12.75" customHeight="1" x14ac:dyDescent="0.25">
      <c r="A16" s="164"/>
      <c r="B16" s="36"/>
      <c r="C16" s="211"/>
      <c r="D16" s="212" t="s">
        <v>139</v>
      </c>
      <c r="E16" s="877" t="str">
        <f>Translations!$B$240</f>
        <v xml:space="preserve">relevanta beräkningsfaktorer inklusive måttenhet </v>
      </c>
      <c r="F16" s="877"/>
      <c r="G16" s="877"/>
      <c r="H16" s="877"/>
      <c r="I16" s="877"/>
      <c r="J16" s="877"/>
      <c r="K16" s="877"/>
      <c r="L16" s="877"/>
      <c r="M16" s="877"/>
      <c r="N16" s="878"/>
      <c r="O16" s="173"/>
      <c r="P16" s="245"/>
      <c r="Q16" s="245"/>
      <c r="R16" s="245"/>
      <c r="S16" s="245"/>
      <c r="T16" s="201"/>
    </row>
    <row r="17" spans="1:20" s="244" customFormat="1" ht="12.75" customHeight="1" x14ac:dyDescent="0.25">
      <c r="A17" s="164"/>
      <c r="B17" s="36"/>
      <c r="C17" s="211"/>
      <c r="D17" s="212" t="s">
        <v>139</v>
      </c>
      <c r="E17" s="877" t="str">
        <f>Translations!$B$241</f>
        <v xml:space="preserve">horisontella och vertikala kontroller för bekräftande uppgifter </v>
      </c>
      <c r="F17" s="877"/>
      <c r="G17" s="877"/>
      <c r="H17" s="877"/>
      <c r="I17" s="877"/>
      <c r="J17" s="877"/>
      <c r="K17" s="877"/>
      <c r="L17" s="877"/>
      <c r="M17" s="877"/>
      <c r="N17" s="878"/>
      <c r="O17" s="173"/>
      <c r="P17" s="245"/>
      <c r="Q17" s="245"/>
      <c r="R17" s="245"/>
      <c r="S17" s="245"/>
      <c r="T17" s="201"/>
    </row>
    <row r="18" spans="1:20" s="244" customFormat="1" ht="12.75" customHeight="1" x14ac:dyDescent="0.25">
      <c r="A18" s="164"/>
      <c r="B18" s="36"/>
      <c r="C18" s="211"/>
      <c r="D18" s="212" t="s">
        <v>139</v>
      </c>
      <c r="E18" s="877" t="str">
        <f>Translations!$B$242</f>
        <v>förfaranden för provtagningsplaner</v>
      </c>
      <c r="F18" s="877"/>
      <c r="G18" s="877"/>
      <c r="H18" s="877"/>
      <c r="I18" s="877"/>
      <c r="J18" s="877"/>
      <c r="K18" s="877"/>
      <c r="L18" s="877"/>
      <c r="M18" s="877"/>
      <c r="N18" s="878"/>
      <c r="O18" s="173"/>
      <c r="P18" s="245"/>
      <c r="Q18" s="245"/>
      <c r="R18" s="245"/>
      <c r="S18" s="245"/>
      <c r="T18" s="201"/>
    </row>
    <row r="19" spans="1:20" s="244" customFormat="1" ht="12.75" customHeight="1" x14ac:dyDescent="0.25">
      <c r="A19" s="164"/>
      <c r="B19" s="36"/>
      <c r="C19" s="211"/>
      <c r="D19" s="212" t="s">
        <v>139</v>
      </c>
      <c r="E19" s="877" t="str">
        <f>Translations!$B$243</f>
        <v>mätutrustning som används med hänvisning till relevanta diagram och en beskrivning av hur de installeras och underhålls</v>
      </c>
      <c r="F19" s="877"/>
      <c r="G19" s="877"/>
      <c r="H19" s="877"/>
      <c r="I19" s="877"/>
      <c r="J19" s="877"/>
      <c r="K19" s="877"/>
      <c r="L19" s="877"/>
      <c r="M19" s="877"/>
      <c r="N19" s="878"/>
      <c r="O19" s="173"/>
      <c r="P19" s="245"/>
      <c r="Q19" s="245"/>
      <c r="R19" s="245"/>
      <c r="S19" s="245"/>
      <c r="T19" s="201"/>
    </row>
    <row r="20" spans="1:20" s="244" customFormat="1" ht="12.75" customHeight="1" x14ac:dyDescent="0.25">
      <c r="A20" s="164"/>
      <c r="B20" s="36"/>
      <c r="C20" s="211"/>
      <c r="D20" s="212" t="s">
        <v>139</v>
      </c>
      <c r="E20" s="877" t="str">
        <f>Translations!$B$244</f>
        <v>en förteckning över laboratorier som deltar i utförandet av relevanta analytiska förfaranden</v>
      </c>
      <c r="F20" s="877"/>
      <c r="G20" s="877"/>
      <c r="H20" s="877"/>
      <c r="I20" s="877"/>
      <c r="J20" s="877"/>
      <c r="K20" s="877"/>
      <c r="L20" s="877"/>
      <c r="M20" s="877"/>
      <c r="N20" s="878"/>
      <c r="O20" s="173"/>
      <c r="P20" s="245"/>
      <c r="Q20" s="245"/>
      <c r="R20" s="245"/>
      <c r="S20" s="245"/>
      <c r="T20" s="201"/>
    </row>
    <row r="21" spans="1:20" s="244" customFormat="1" ht="5.0999999999999996" customHeight="1" x14ac:dyDescent="0.25">
      <c r="A21" s="164"/>
      <c r="B21" s="36"/>
      <c r="C21" s="211"/>
      <c r="D21" s="250"/>
      <c r="E21" s="213"/>
      <c r="F21" s="213"/>
      <c r="G21" s="213"/>
      <c r="H21" s="213"/>
      <c r="I21" s="213"/>
      <c r="J21" s="213"/>
      <c r="K21" s="213"/>
      <c r="L21" s="213"/>
      <c r="M21" s="213"/>
      <c r="N21" s="214"/>
      <c r="O21" s="173"/>
      <c r="P21" s="245"/>
      <c r="Q21" s="245"/>
      <c r="R21" s="245"/>
      <c r="S21" s="245"/>
      <c r="T21" s="201"/>
    </row>
    <row r="22" spans="1:20" s="244" customFormat="1" ht="12.75" customHeight="1" x14ac:dyDescent="0.25">
      <c r="A22" s="164"/>
      <c r="B22" s="36"/>
      <c r="C22" s="211"/>
      <c r="D22" s="875" t="str">
        <f>Translations!$B$245</f>
        <v>Där så krävs ska beskrivningen innehålla resultatet av den förenklade osäkerhetsbedömning som avses i artikel 7.2.</v>
      </c>
      <c r="E22" s="875"/>
      <c r="F22" s="875"/>
      <c r="G22" s="875"/>
      <c r="H22" s="875"/>
      <c r="I22" s="875"/>
      <c r="J22" s="875"/>
      <c r="K22" s="875"/>
      <c r="L22" s="875"/>
      <c r="M22" s="875"/>
      <c r="N22" s="876"/>
      <c r="O22" s="173"/>
      <c r="P22" s="245"/>
      <c r="Q22" s="245"/>
      <c r="R22" s="245"/>
      <c r="S22" s="245"/>
      <c r="T22" s="201"/>
    </row>
    <row r="23" spans="1:20" s="244" customFormat="1" ht="12.75" customHeight="1" x14ac:dyDescent="0.25">
      <c r="A23" s="164"/>
      <c r="B23" s="36"/>
      <c r="C23" s="211"/>
      <c r="D23" s="875" t="str">
        <f>Translations!$B$246</f>
        <v>För varje relevant beräkningsmetod ska planen innehålla ett exempel med verkliga data.</v>
      </c>
      <c r="E23" s="875"/>
      <c r="F23" s="875"/>
      <c r="G23" s="875"/>
      <c r="H23" s="875"/>
      <c r="I23" s="875"/>
      <c r="J23" s="875"/>
      <c r="K23" s="875"/>
      <c r="L23" s="875"/>
      <c r="M23" s="875"/>
      <c r="N23" s="876"/>
      <c r="O23" s="173"/>
      <c r="P23" s="245"/>
      <c r="Q23" s="245"/>
      <c r="R23" s="245"/>
      <c r="S23" s="245"/>
      <c r="T23" s="201"/>
    </row>
    <row r="24" spans="1:20" s="244" customFormat="1" ht="5.0999999999999996" customHeight="1" thickBot="1" x14ac:dyDescent="0.3">
      <c r="A24" s="164"/>
      <c r="B24" s="36"/>
      <c r="C24" s="215"/>
      <c r="D24" s="216"/>
      <c r="E24" s="216"/>
      <c r="F24" s="216"/>
      <c r="G24" s="216"/>
      <c r="H24" s="216"/>
      <c r="I24" s="216"/>
      <c r="J24" s="216"/>
      <c r="K24" s="216"/>
      <c r="L24" s="216"/>
      <c r="M24" s="216"/>
      <c r="N24" s="217"/>
      <c r="O24" s="173"/>
      <c r="P24" s="245"/>
      <c r="Q24" s="245"/>
      <c r="R24" s="245"/>
      <c r="S24" s="245"/>
      <c r="T24" s="201"/>
    </row>
    <row r="25" spans="1:20" s="20" customFormat="1" x14ac:dyDescent="0.25">
      <c r="A25" s="22"/>
      <c r="B25" s="36"/>
      <c r="C25" s="36"/>
      <c r="D25" s="36"/>
      <c r="E25" s="36"/>
      <c r="F25" s="36"/>
      <c r="G25" s="36"/>
      <c r="H25" s="36"/>
      <c r="I25" s="36"/>
      <c r="J25" s="36"/>
      <c r="K25" s="36"/>
      <c r="L25" s="36"/>
      <c r="M25" s="36"/>
      <c r="N25" s="36"/>
      <c r="O25" s="173"/>
      <c r="P25" s="22"/>
      <c r="Q25" s="22"/>
      <c r="R25" s="23"/>
      <c r="S25" s="23"/>
      <c r="T25" s="201"/>
    </row>
    <row r="26" spans="1:20" ht="15.6" x14ac:dyDescent="0.3">
      <c r="B26" s="176"/>
      <c r="C26" s="182" t="s">
        <v>24</v>
      </c>
      <c r="D26" s="1056" t="str">
        <f>Translations!$B$424</f>
        <v>CWT (raffinaderiprodukter)</v>
      </c>
      <c r="E26" s="1056"/>
      <c r="F26" s="1056"/>
      <c r="G26" s="1056"/>
      <c r="H26" s="1056"/>
      <c r="I26" s="1056"/>
      <c r="J26" s="1056"/>
      <c r="K26" s="1056"/>
      <c r="L26" s="1056"/>
      <c r="M26" s="1056"/>
      <c r="N26" s="1056"/>
      <c r="O26" s="173"/>
      <c r="P26" s="174"/>
    </row>
    <row r="27" spans="1:20" ht="5.0999999999999996" customHeight="1" x14ac:dyDescent="0.25">
      <c r="B27" s="176"/>
      <c r="C27" s="176"/>
      <c r="D27" s="176"/>
      <c r="E27" s="176"/>
      <c r="F27" s="176"/>
      <c r="G27" s="176"/>
      <c r="H27" s="176"/>
      <c r="I27" s="176"/>
      <c r="J27" s="176"/>
      <c r="K27" s="176"/>
      <c r="L27" s="176"/>
      <c r="M27" s="173"/>
      <c r="N27" s="173"/>
      <c r="O27" s="173"/>
      <c r="P27" s="174"/>
    </row>
    <row r="28" spans="1:20" ht="13.8" x14ac:dyDescent="0.25">
      <c r="B28" s="176"/>
      <c r="C28" s="183"/>
      <c r="D28" s="1064" t="str">
        <f>Translations!$B$434</f>
        <v>Verktyg för att beräkna historiska verksamhetsnivåer för raffinaderidelanläggningar</v>
      </c>
      <c r="E28" s="1053"/>
      <c r="F28" s="1053"/>
      <c r="G28" s="1053"/>
      <c r="H28" s="1053"/>
      <c r="I28" s="1053"/>
      <c r="J28" s="1053"/>
      <c r="K28" s="1053"/>
      <c r="L28" s="1053"/>
      <c r="M28" s="1053"/>
      <c r="N28" s="1053"/>
      <c r="O28" s="173"/>
      <c r="P28" s="174"/>
    </row>
    <row r="29" spans="1:20" ht="5.0999999999999996" customHeight="1" thickBot="1" x14ac:dyDescent="0.3">
      <c r="B29" s="176"/>
      <c r="C29" s="176"/>
      <c r="D29" s="176"/>
      <c r="E29" s="176"/>
      <c r="F29" s="176"/>
      <c r="G29" s="176"/>
      <c r="H29" s="176"/>
      <c r="I29" s="176"/>
      <c r="J29" s="176"/>
      <c r="K29" s="176"/>
      <c r="L29" s="176"/>
      <c r="M29" s="173"/>
      <c r="N29" s="173"/>
      <c r="O29" s="173"/>
      <c r="P29" s="174"/>
    </row>
    <row r="30" spans="1:20" ht="14.4" thickBot="1" x14ac:dyDescent="0.3">
      <c r="B30" s="176"/>
      <c r="C30" s="176"/>
      <c r="D30" s="185" t="s">
        <v>25</v>
      </c>
      <c r="E30" s="1052" t="str">
        <f>Translations!$B$435</f>
        <v>Verktygets relevans för er anläggning:</v>
      </c>
      <c r="F30" s="1052"/>
      <c r="G30" s="1052"/>
      <c r="H30" s="1052"/>
      <c r="I30" s="1052"/>
      <c r="J30" s="1052"/>
      <c r="K30" s="1057"/>
      <c r="L30" s="1058" t="str">
        <f>IF(CNTR_ExistSubInstEntries,IF(COUNTIF(CNTR_SubInstListNames,INDEX(EUconst_BMlistNames,MATCH(Q30,EUconst_BMlistMainNumberOfBM,0)))&gt;0,EUConst_Relevant,EUConst_NotRelevant),"")</f>
        <v/>
      </c>
      <c r="M30" s="1059"/>
      <c r="N30" s="1060"/>
      <c r="O30" s="173"/>
      <c r="P30" s="186" t="s">
        <v>280</v>
      </c>
      <c r="Q30" s="187">
        <v>1</v>
      </c>
      <c r="S30" s="314" t="b">
        <f>L30=EUConst_NotRelevant</f>
        <v>0</v>
      </c>
    </row>
    <row r="31" spans="1:20" x14ac:dyDescent="0.25">
      <c r="B31" s="176"/>
      <c r="C31" s="176"/>
      <c r="D31" s="184"/>
      <c r="E31" s="1050" t="str">
        <f>Translations!$B$436</f>
        <v>Detta meddelande visas automatiskt på grundval av er tidigare inmatning i bladet ”C_InstallationDescription", avsnitt C.I.</v>
      </c>
      <c r="F31" s="1051"/>
      <c r="G31" s="1051"/>
      <c r="H31" s="1051"/>
      <c r="I31" s="1051"/>
      <c r="J31" s="1051"/>
      <c r="K31" s="1051"/>
      <c r="L31" s="1051"/>
      <c r="M31" s="1051"/>
      <c r="N31" s="1051"/>
      <c r="O31" s="173"/>
    </row>
    <row r="32" spans="1:20" x14ac:dyDescent="0.25">
      <c r="B32" s="176"/>
      <c r="C32" s="176"/>
      <c r="D32" s="176"/>
      <c r="E32" s="1047" t="str">
        <f>IF(L30=EUConst_Relevant,HYPERLINK(Q32,EUconst_MsgBackToSheetF),"")</f>
        <v/>
      </c>
      <c r="F32" s="1048"/>
      <c r="G32" s="1048"/>
      <c r="H32" s="1048"/>
      <c r="I32" s="1048"/>
      <c r="J32" s="1048"/>
      <c r="K32" s="1048"/>
      <c r="L32" s="1048"/>
      <c r="M32" s="1048"/>
      <c r="N32" s="1049"/>
      <c r="O32" s="173"/>
      <c r="P32" s="186" t="s">
        <v>281</v>
      </c>
      <c r="Q32" s="188" t="str">
        <f>IF(ISNUMBER(MATCH(Q30,CNTR_SubInstListBMnumbers,0)),"#JUMP_F"&amp;MATCH(Q30,CNTR_SubInstListBMnumbers,0),"")</f>
        <v/>
      </c>
    </row>
    <row r="33" spans="1:19" ht="5.0999999999999996" customHeight="1" x14ac:dyDescent="0.25">
      <c r="B33" s="176"/>
      <c r="C33" s="176"/>
      <c r="D33" s="176"/>
      <c r="E33" s="176"/>
      <c r="F33" s="176"/>
      <c r="G33" s="176"/>
      <c r="H33" s="176"/>
      <c r="I33" s="176"/>
      <c r="J33" s="176"/>
      <c r="K33" s="176"/>
      <c r="L33" s="176"/>
      <c r="M33" s="173"/>
      <c r="N33" s="173"/>
      <c r="O33" s="173"/>
      <c r="P33" s="174"/>
    </row>
    <row r="34" spans="1:19" x14ac:dyDescent="0.25">
      <c r="B34" s="176"/>
      <c r="C34" s="176"/>
      <c r="D34" s="185" t="s">
        <v>26</v>
      </c>
      <c r="E34" s="1052" t="str">
        <f>Translations!$B$437</f>
        <v>CWT-kapacitetsdata</v>
      </c>
      <c r="F34" s="1053"/>
      <c r="G34" s="1053"/>
      <c r="H34" s="1053"/>
      <c r="I34" s="1053"/>
      <c r="J34" s="1053"/>
      <c r="K34" s="1053"/>
      <c r="L34" s="1053"/>
      <c r="M34" s="1053"/>
      <c r="N34" s="1053"/>
      <c r="O34" s="173"/>
      <c r="P34" s="174"/>
    </row>
    <row r="35" spans="1:19" s="244" customFormat="1" ht="12.75" customHeight="1" x14ac:dyDescent="0.25">
      <c r="A35" s="164"/>
      <c r="B35" s="36"/>
      <c r="C35" s="36"/>
      <c r="D35" s="25"/>
      <c r="E35" s="711" t="str">
        <f>Translations!$B$438</f>
        <v>Var god välj nedan den datakälla som används för kompletterande insatsvaror enligt avsnitt 4.4 i bilaga VII till FAR.</v>
      </c>
      <c r="F35" s="712"/>
      <c r="G35" s="712"/>
      <c r="H35" s="712"/>
      <c r="I35" s="712"/>
      <c r="J35" s="712"/>
      <c r="K35" s="712"/>
      <c r="L35" s="712"/>
      <c r="M35" s="712"/>
      <c r="N35" s="712"/>
      <c r="O35" s="173"/>
      <c r="P35" s="245"/>
      <c r="Q35" s="245"/>
      <c r="R35" s="245"/>
      <c r="S35" s="245"/>
    </row>
    <row r="36" spans="1:19" s="244" customFormat="1" ht="25.5" customHeight="1" x14ac:dyDescent="0.25">
      <c r="A36" s="164"/>
      <c r="B36" s="36"/>
      <c r="C36" s="36"/>
      <c r="D36" s="25"/>
      <c r="E36" s="711" t="str">
        <f>Translations!$B$253</f>
        <v>Eftersom mer än en av datakällorna kan vara relevanta kan högst tre källor anges enligt mallen. Om ännu fler datakällor är relevanta, var god ange de tre viktigaste källorna och beskriv metoden närmare nedan.</v>
      </c>
      <c r="F36" s="712"/>
      <c r="G36" s="712"/>
      <c r="H36" s="712"/>
      <c r="I36" s="712"/>
      <c r="J36" s="712"/>
      <c r="K36" s="712"/>
      <c r="L36" s="712"/>
      <c r="M36" s="712"/>
      <c r="N36" s="712"/>
      <c r="O36" s="173"/>
      <c r="P36" s="245"/>
      <c r="Q36" s="245"/>
      <c r="R36" s="245"/>
      <c r="S36" s="245"/>
    </row>
    <row r="37" spans="1:19" x14ac:dyDescent="0.25">
      <c r="B37" s="176"/>
      <c r="C37" s="176"/>
      <c r="D37" s="184"/>
      <c r="E37" s="1055" t="str">
        <f>Translations!$B$439</f>
        <v>För definition och gränser för varje CWT-funktion, var god se punkt 1 i bilaga II till FAR.</v>
      </c>
      <c r="F37" s="1053"/>
      <c r="G37" s="1053"/>
      <c r="H37" s="1053"/>
      <c r="I37" s="1053"/>
      <c r="J37" s="1053"/>
      <c r="K37" s="1053"/>
      <c r="L37" s="1053"/>
      <c r="M37" s="1053"/>
      <c r="N37" s="1053"/>
      <c r="O37" s="173"/>
      <c r="P37" s="174"/>
    </row>
    <row r="38" spans="1:19" x14ac:dyDescent="0.25">
      <c r="B38" s="176"/>
      <c r="C38" s="176"/>
      <c r="D38" s="184"/>
      <c r="E38" s="1055" t="str">
        <f>Translations!$B$440</f>
        <v>Följande förkortningar används för grund:</v>
      </c>
      <c r="F38" s="1053"/>
      <c r="G38" s="1053"/>
      <c r="H38" s="1053"/>
      <c r="I38" s="1053"/>
      <c r="J38" s="1053"/>
      <c r="K38" s="1053"/>
      <c r="L38" s="1053"/>
      <c r="M38" s="1053"/>
      <c r="N38" s="1053"/>
      <c r="O38" s="173"/>
      <c r="P38" s="174"/>
    </row>
    <row r="39" spans="1:19" x14ac:dyDescent="0.25">
      <c r="B39" s="176"/>
      <c r="C39" s="176"/>
      <c r="D39" s="184"/>
      <c r="E39" s="189" t="s">
        <v>282</v>
      </c>
      <c r="F39" s="1055" t="str">
        <f>Translations!$B$441</f>
        <v>Nettoinmatning av färska insatsvaror</v>
      </c>
      <c r="G39" s="1053"/>
      <c r="H39" s="1053"/>
      <c r="I39" s="1053"/>
      <c r="J39" s="1053"/>
      <c r="K39" s="1053"/>
      <c r="L39" s="1053"/>
      <c r="M39" s="1053"/>
      <c r="N39" s="1053"/>
      <c r="O39" s="173"/>
      <c r="P39" s="174"/>
    </row>
    <row r="40" spans="1:19" x14ac:dyDescent="0.25">
      <c r="B40" s="176"/>
      <c r="C40" s="176"/>
      <c r="D40" s="184"/>
      <c r="E40" s="189" t="s">
        <v>283</v>
      </c>
      <c r="F40" s="1055" t="str">
        <f>Translations!$B$442</f>
        <v>Inmatning till reaktor (inkluderar återvinning)</v>
      </c>
      <c r="G40" s="1053"/>
      <c r="H40" s="1053"/>
      <c r="I40" s="1053"/>
      <c r="J40" s="1053"/>
      <c r="K40" s="1053"/>
      <c r="L40" s="1053"/>
      <c r="M40" s="1053"/>
      <c r="N40" s="1053"/>
      <c r="O40" s="173"/>
      <c r="P40" s="174"/>
    </row>
    <row r="41" spans="1:19" x14ac:dyDescent="0.25">
      <c r="B41" s="176"/>
      <c r="C41" s="176"/>
      <c r="D41" s="184"/>
      <c r="E41" s="189" t="s">
        <v>284</v>
      </c>
      <c r="F41" s="1055" t="str">
        <f>Translations!$B$443</f>
        <v>Produktinmatning</v>
      </c>
      <c r="G41" s="1053"/>
      <c r="H41" s="1053"/>
      <c r="I41" s="1053"/>
      <c r="J41" s="1053"/>
      <c r="K41" s="1053"/>
      <c r="L41" s="1053"/>
      <c r="M41" s="1053"/>
      <c r="N41" s="1053"/>
      <c r="O41" s="173"/>
      <c r="P41" s="174"/>
    </row>
    <row r="42" spans="1:19" x14ac:dyDescent="0.25">
      <c r="B42" s="176"/>
      <c r="C42" s="176"/>
      <c r="D42" s="184"/>
      <c r="E42" s="189" t="s">
        <v>285</v>
      </c>
      <c r="F42" s="1055" t="str">
        <f>Translations!$B$444</f>
        <v>Syntesgasproduktion för POX-enheter</v>
      </c>
      <c r="G42" s="1053"/>
      <c r="H42" s="1053"/>
      <c r="I42" s="1053"/>
      <c r="J42" s="1053"/>
      <c r="K42" s="1053"/>
      <c r="L42" s="1053"/>
      <c r="M42" s="1053"/>
      <c r="N42" s="1053"/>
      <c r="O42" s="173"/>
      <c r="P42" s="174"/>
    </row>
    <row r="43" spans="1:19" ht="5.0999999999999996" customHeight="1" x14ac:dyDescent="0.25">
      <c r="B43" s="176"/>
      <c r="C43" s="176"/>
      <c r="D43" s="176"/>
      <c r="E43" s="176"/>
      <c r="F43" s="176"/>
      <c r="G43" s="176"/>
      <c r="H43" s="176"/>
      <c r="I43" s="176"/>
      <c r="J43" s="176"/>
      <c r="K43" s="176"/>
      <c r="L43" s="176"/>
      <c r="M43" s="173"/>
      <c r="N43" s="173"/>
      <c r="O43" s="173"/>
      <c r="P43" s="174"/>
    </row>
    <row r="44" spans="1:19" s="202" customFormat="1" ht="25.5" customHeight="1" x14ac:dyDescent="0.25">
      <c r="A44" s="197"/>
      <c r="B44" s="198"/>
      <c r="C44" s="198"/>
      <c r="D44" s="198"/>
      <c r="E44" s="199" t="str">
        <f>Translations!$B$445</f>
        <v>CWT-funktion</v>
      </c>
      <c r="F44" s="199"/>
      <c r="G44" s="199" t="str">
        <f>Translations!$B$446</f>
        <v>Grund (kt/år)</v>
      </c>
      <c r="H44" s="200" t="str">
        <f>Translations!$B$447</f>
        <v>CWT-faktor</v>
      </c>
      <c r="I44" s="863" t="str">
        <f>Translations!$B$254</f>
        <v>Datakälla</v>
      </c>
      <c r="J44" s="863"/>
      <c r="K44" s="863" t="str">
        <f>Translations!$B$255</f>
        <v>Andra datakällor 
(i förekommande fall)</v>
      </c>
      <c r="L44" s="863"/>
      <c r="M44" s="863" t="str">
        <f>Translations!$B$255</f>
        <v>Andra datakällor 
(i förekommande fall)</v>
      </c>
      <c r="N44" s="863"/>
      <c r="O44" s="173"/>
      <c r="P44" s="197"/>
      <c r="Q44" s="197"/>
      <c r="R44" s="197"/>
      <c r="S44" s="197"/>
    </row>
    <row r="45" spans="1:19" ht="25.5" customHeight="1" x14ac:dyDescent="0.25">
      <c r="B45" s="184"/>
      <c r="C45" s="184"/>
      <c r="D45" s="184"/>
      <c r="E45" s="1065" t="str">
        <f>Translations!$B$448</f>
        <v>Atmosfärisk destillation av råolja</v>
      </c>
      <c r="F45" s="1065"/>
      <c r="G45" s="190" t="s">
        <v>282</v>
      </c>
      <c r="H45" s="191">
        <v>1</v>
      </c>
      <c r="I45" s="871"/>
      <c r="J45" s="872"/>
      <c r="K45" s="873"/>
      <c r="L45" s="874"/>
      <c r="M45" s="873"/>
      <c r="N45" s="890"/>
      <c r="O45" s="173"/>
    </row>
    <row r="46" spans="1:19" x14ac:dyDescent="0.25">
      <c r="B46" s="184"/>
      <c r="C46" s="184"/>
      <c r="D46" s="184"/>
      <c r="E46" s="1065" t="str">
        <f>Translations!$B$449</f>
        <v xml:space="preserve">Vakuumdestillation </v>
      </c>
      <c r="F46" s="1065"/>
      <c r="G46" s="190" t="s">
        <v>282</v>
      </c>
      <c r="H46" s="191">
        <v>0.85</v>
      </c>
      <c r="I46" s="871"/>
      <c r="J46" s="872"/>
      <c r="K46" s="873"/>
      <c r="L46" s="874"/>
      <c r="M46" s="873"/>
      <c r="N46" s="890"/>
      <c r="O46" s="173"/>
    </row>
    <row r="47" spans="1:19" x14ac:dyDescent="0.25">
      <c r="B47" s="184"/>
      <c r="C47" s="184"/>
      <c r="D47" s="184"/>
      <c r="E47" s="1065" t="str">
        <f>Translations!$B$450</f>
        <v xml:space="preserve">Lösningsmedelsdeasfaltering </v>
      </c>
      <c r="F47" s="1065"/>
      <c r="G47" s="190" t="s">
        <v>282</v>
      </c>
      <c r="H47" s="191">
        <v>2.4500000000000002</v>
      </c>
      <c r="I47" s="871"/>
      <c r="J47" s="872"/>
      <c r="K47" s="873"/>
      <c r="L47" s="874"/>
      <c r="M47" s="873"/>
      <c r="N47" s="890"/>
      <c r="O47" s="173"/>
    </row>
    <row r="48" spans="1:19" x14ac:dyDescent="0.25">
      <c r="B48" s="184"/>
      <c r="C48" s="184"/>
      <c r="D48" s="184"/>
      <c r="E48" s="1065" t="str">
        <f>Translations!$B$451</f>
        <v xml:space="preserve">Visbreaking </v>
      </c>
      <c r="F48" s="1065"/>
      <c r="G48" s="190" t="s">
        <v>282</v>
      </c>
      <c r="H48" s="191">
        <v>1.4</v>
      </c>
      <c r="I48" s="871"/>
      <c r="J48" s="872"/>
      <c r="K48" s="873"/>
      <c r="L48" s="874"/>
      <c r="M48" s="873"/>
      <c r="N48" s="890"/>
      <c r="O48" s="173"/>
    </row>
    <row r="49" spans="2:15" x14ac:dyDescent="0.25">
      <c r="B49" s="184"/>
      <c r="C49" s="184"/>
      <c r="D49" s="184"/>
      <c r="E49" s="1065" t="str">
        <f>Translations!$B$452</f>
        <v>Termisk krackning</v>
      </c>
      <c r="F49" s="1065"/>
      <c r="G49" s="190" t="s">
        <v>282</v>
      </c>
      <c r="H49" s="191">
        <v>2.7</v>
      </c>
      <c r="I49" s="871"/>
      <c r="J49" s="872"/>
      <c r="K49" s="873"/>
      <c r="L49" s="874"/>
      <c r="M49" s="873"/>
      <c r="N49" s="890"/>
      <c r="O49" s="173"/>
    </row>
    <row r="50" spans="2:15" x14ac:dyDescent="0.25">
      <c r="B50" s="184"/>
      <c r="C50" s="184"/>
      <c r="D50" s="184"/>
      <c r="E50" s="1065" t="str">
        <f>Translations!$B$453</f>
        <v xml:space="preserve">Fördröjd coking </v>
      </c>
      <c r="F50" s="1065"/>
      <c r="G50" s="190" t="s">
        <v>282</v>
      </c>
      <c r="H50" s="191">
        <v>2.2000000000000002</v>
      </c>
      <c r="I50" s="871"/>
      <c r="J50" s="872"/>
      <c r="K50" s="873"/>
      <c r="L50" s="874"/>
      <c r="M50" s="873"/>
      <c r="N50" s="890"/>
      <c r="O50" s="173"/>
    </row>
    <row r="51" spans="2:15" x14ac:dyDescent="0.25">
      <c r="B51" s="184"/>
      <c r="C51" s="184"/>
      <c r="D51" s="184"/>
      <c r="E51" s="1065" t="str">
        <f>Translations!$B$454</f>
        <v xml:space="preserve">Coking i fluidiserad bädd </v>
      </c>
      <c r="F51" s="1065"/>
      <c r="G51" s="190" t="s">
        <v>282</v>
      </c>
      <c r="H51" s="191">
        <v>7.6</v>
      </c>
      <c r="I51" s="871"/>
      <c r="J51" s="872"/>
      <c r="K51" s="873"/>
      <c r="L51" s="874"/>
      <c r="M51" s="873"/>
      <c r="N51" s="890"/>
      <c r="O51" s="173"/>
    </row>
    <row r="52" spans="2:15" x14ac:dyDescent="0.25">
      <c r="B52" s="184"/>
      <c r="C52" s="184"/>
      <c r="D52" s="184"/>
      <c r="E52" s="1065" t="str">
        <f>Translations!$B$455</f>
        <v xml:space="preserve">Flexicoking </v>
      </c>
      <c r="F52" s="1065"/>
      <c r="G52" s="190" t="s">
        <v>282</v>
      </c>
      <c r="H52" s="191">
        <v>16.600000000000001</v>
      </c>
      <c r="I52" s="871"/>
      <c r="J52" s="872"/>
      <c r="K52" s="873"/>
      <c r="L52" s="874"/>
      <c r="M52" s="873"/>
      <c r="N52" s="890"/>
      <c r="O52" s="173"/>
    </row>
    <row r="53" spans="2:15" x14ac:dyDescent="0.25">
      <c r="B53" s="184"/>
      <c r="C53" s="184"/>
      <c r="D53" s="184"/>
      <c r="E53" s="1065" t="str">
        <f>Translations!$B$456</f>
        <v xml:space="preserve">Kokskalcinering </v>
      </c>
      <c r="F53" s="1065"/>
      <c r="G53" s="190" t="s">
        <v>284</v>
      </c>
      <c r="H53" s="191">
        <v>12.75</v>
      </c>
      <c r="I53" s="871"/>
      <c r="J53" s="872"/>
      <c r="K53" s="873"/>
      <c r="L53" s="874"/>
      <c r="M53" s="873"/>
      <c r="N53" s="890"/>
      <c r="O53" s="173"/>
    </row>
    <row r="54" spans="2:15" x14ac:dyDescent="0.25">
      <c r="B54" s="184"/>
      <c r="C54" s="184"/>
      <c r="D54" s="184"/>
      <c r="E54" s="1065" t="str">
        <f>Translations!$B$457</f>
        <v>Fluidiserad katalytisk krackning</v>
      </c>
      <c r="F54" s="1065"/>
      <c r="G54" s="190" t="s">
        <v>282</v>
      </c>
      <c r="H54" s="191">
        <v>5.5</v>
      </c>
      <c r="I54" s="871"/>
      <c r="J54" s="872"/>
      <c r="K54" s="873"/>
      <c r="L54" s="874"/>
      <c r="M54" s="873"/>
      <c r="N54" s="890"/>
      <c r="O54" s="173"/>
    </row>
    <row r="55" spans="2:15" x14ac:dyDescent="0.25">
      <c r="B55" s="184"/>
      <c r="C55" s="184"/>
      <c r="D55" s="184"/>
      <c r="E55" s="1065" t="str">
        <f>Translations!$B$458</f>
        <v xml:space="preserve">Övrig katalytisk krackning </v>
      </c>
      <c r="F55" s="1065"/>
      <c r="G55" s="190" t="s">
        <v>282</v>
      </c>
      <c r="H55" s="191">
        <v>4.0999999999999996</v>
      </c>
      <c r="I55" s="871"/>
      <c r="J55" s="872"/>
      <c r="K55" s="873"/>
      <c r="L55" s="874"/>
      <c r="M55" s="873"/>
      <c r="N55" s="890"/>
      <c r="O55" s="173"/>
    </row>
    <row r="56" spans="2:15" ht="25.5" customHeight="1" x14ac:dyDescent="0.25">
      <c r="B56" s="184"/>
      <c r="C56" s="184"/>
      <c r="D56" s="184"/>
      <c r="E56" s="1065" t="str">
        <f>Translations!$B$459</f>
        <v xml:space="preserve">Vätekrackning av destillat/gasolja </v>
      </c>
      <c r="F56" s="1065"/>
      <c r="G56" s="190" t="s">
        <v>282</v>
      </c>
      <c r="H56" s="191">
        <v>2.85</v>
      </c>
      <c r="I56" s="871"/>
      <c r="J56" s="872"/>
      <c r="K56" s="873"/>
      <c r="L56" s="874"/>
      <c r="M56" s="873"/>
      <c r="N56" s="890"/>
      <c r="O56" s="173"/>
    </row>
    <row r="57" spans="2:15" x14ac:dyDescent="0.25">
      <c r="B57" s="184"/>
      <c r="C57" s="184"/>
      <c r="D57" s="184"/>
      <c r="E57" s="1065" t="str">
        <f>Translations!$B$460</f>
        <v xml:space="preserve">Vätekrackning av återstod </v>
      </c>
      <c r="F57" s="1065"/>
      <c r="G57" s="190" t="s">
        <v>282</v>
      </c>
      <c r="H57" s="191">
        <v>3.75</v>
      </c>
      <c r="I57" s="871"/>
      <c r="J57" s="872"/>
      <c r="K57" s="873"/>
      <c r="L57" s="874"/>
      <c r="M57" s="873"/>
      <c r="N57" s="890"/>
      <c r="O57" s="173"/>
    </row>
    <row r="58" spans="2:15" ht="25.5" customHeight="1" x14ac:dyDescent="0.25">
      <c r="B58" s="184"/>
      <c r="C58" s="184"/>
      <c r="D58" s="184"/>
      <c r="E58" s="1065" t="str">
        <f>Translations!$B$461</f>
        <v>Hydrering av nafta/bensin</v>
      </c>
      <c r="F58" s="1065"/>
      <c r="G58" s="190" t="s">
        <v>282</v>
      </c>
      <c r="H58" s="191">
        <v>1.1000000000000001</v>
      </c>
      <c r="I58" s="871"/>
      <c r="J58" s="872"/>
      <c r="K58" s="873"/>
      <c r="L58" s="874"/>
      <c r="M58" s="873"/>
      <c r="N58" s="890"/>
      <c r="O58" s="173"/>
    </row>
    <row r="59" spans="2:15" ht="25.5" customHeight="1" x14ac:dyDescent="0.25">
      <c r="B59" s="184"/>
      <c r="C59" s="184"/>
      <c r="D59" s="184"/>
      <c r="E59" s="1065" t="str">
        <f>Translations!$B$462</f>
        <v xml:space="preserve">Fotogen/diesel-hydrering </v>
      </c>
      <c r="F59" s="1065"/>
      <c r="G59" s="190" t="s">
        <v>282</v>
      </c>
      <c r="H59" s="191">
        <v>0.9</v>
      </c>
      <c r="I59" s="871"/>
      <c r="J59" s="872"/>
      <c r="K59" s="873"/>
      <c r="L59" s="874"/>
      <c r="M59" s="873"/>
      <c r="N59" s="890"/>
      <c r="O59" s="173"/>
    </row>
    <row r="60" spans="2:15" x14ac:dyDescent="0.25">
      <c r="B60" s="184"/>
      <c r="C60" s="184"/>
      <c r="D60" s="184"/>
      <c r="E60" s="1065" t="str">
        <f>Translations!$B$463</f>
        <v xml:space="preserve">Hydrering av återstod </v>
      </c>
      <c r="F60" s="1065"/>
      <c r="G60" s="190" t="s">
        <v>282</v>
      </c>
      <c r="H60" s="191">
        <v>1.55</v>
      </c>
      <c r="I60" s="871"/>
      <c r="J60" s="872"/>
      <c r="K60" s="873"/>
      <c r="L60" s="874"/>
      <c r="M60" s="873"/>
      <c r="N60" s="890"/>
      <c r="O60" s="173"/>
    </row>
    <row r="61" spans="2:15" x14ac:dyDescent="0.25">
      <c r="B61" s="184"/>
      <c r="C61" s="184"/>
      <c r="D61" s="184"/>
      <c r="E61" s="1065" t="str">
        <f>Translations!$B$464</f>
        <v>Hydrering av vakuumgasolja</v>
      </c>
      <c r="F61" s="1065"/>
      <c r="G61" s="190" t="s">
        <v>282</v>
      </c>
      <c r="H61" s="191">
        <v>0.9</v>
      </c>
      <c r="I61" s="871"/>
      <c r="J61" s="872"/>
      <c r="K61" s="873"/>
      <c r="L61" s="874"/>
      <c r="M61" s="873"/>
      <c r="N61" s="890"/>
      <c r="O61" s="173"/>
    </row>
    <row r="62" spans="2:15" x14ac:dyDescent="0.25">
      <c r="B62" s="184"/>
      <c r="C62" s="184"/>
      <c r="D62" s="184"/>
      <c r="E62" s="1065" t="str">
        <f>Translations!$B$465</f>
        <v xml:space="preserve">Vätgasproduktion </v>
      </c>
      <c r="F62" s="1065"/>
      <c r="G62" s="190" t="s">
        <v>284</v>
      </c>
      <c r="H62" s="191">
        <v>300</v>
      </c>
      <c r="I62" s="871"/>
      <c r="J62" s="872"/>
      <c r="K62" s="873"/>
      <c r="L62" s="874"/>
      <c r="M62" s="873"/>
      <c r="N62" s="890"/>
      <c r="O62" s="173"/>
    </row>
    <row r="63" spans="2:15" x14ac:dyDescent="0.25">
      <c r="B63" s="184"/>
      <c r="C63" s="184"/>
      <c r="D63" s="184"/>
      <c r="E63" s="1065" t="str">
        <f>Translations!$B$466</f>
        <v>Katalytisk reformering</v>
      </c>
      <c r="F63" s="1065"/>
      <c r="G63" s="190" t="s">
        <v>282</v>
      </c>
      <c r="H63" s="191">
        <v>4.95</v>
      </c>
      <c r="I63" s="871"/>
      <c r="J63" s="872"/>
      <c r="K63" s="873"/>
      <c r="L63" s="874"/>
      <c r="M63" s="873"/>
      <c r="N63" s="890"/>
      <c r="O63" s="173"/>
    </row>
    <row r="64" spans="2:15" x14ac:dyDescent="0.25">
      <c r="B64" s="184"/>
      <c r="C64" s="184"/>
      <c r="D64" s="184"/>
      <c r="E64" s="1065" t="str">
        <f>Translations!$B$467</f>
        <v xml:space="preserve">Alkylering </v>
      </c>
      <c r="F64" s="1065"/>
      <c r="G64" s="190" t="s">
        <v>284</v>
      </c>
      <c r="H64" s="191">
        <v>7.25</v>
      </c>
      <c r="I64" s="871"/>
      <c r="J64" s="872"/>
      <c r="K64" s="873"/>
      <c r="L64" s="874"/>
      <c r="M64" s="873"/>
      <c r="N64" s="890"/>
      <c r="O64" s="173"/>
    </row>
    <row r="65" spans="2:15" x14ac:dyDescent="0.25">
      <c r="B65" s="184"/>
      <c r="C65" s="184"/>
      <c r="D65" s="184"/>
      <c r="E65" s="1065" t="str">
        <f>Translations!$B$468</f>
        <v>C4-isomerisering</v>
      </c>
      <c r="F65" s="1065"/>
      <c r="G65" s="190" t="s">
        <v>283</v>
      </c>
      <c r="H65" s="191">
        <v>3.25</v>
      </c>
      <c r="I65" s="871"/>
      <c r="J65" s="872"/>
      <c r="K65" s="873"/>
      <c r="L65" s="874"/>
      <c r="M65" s="873"/>
      <c r="N65" s="890"/>
      <c r="O65" s="173"/>
    </row>
    <row r="66" spans="2:15" x14ac:dyDescent="0.25">
      <c r="B66" s="184"/>
      <c r="C66" s="184"/>
      <c r="D66" s="184"/>
      <c r="E66" s="1065" t="str">
        <f>Translations!$B$469</f>
        <v>C5/C6-isomerisering</v>
      </c>
      <c r="F66" s="1065"/>
      <c r="G66" s="190" t="s">
        <v>283</v>
      </c>
      <c r="H66" s="191">
        <v>2.85</v>
      </c>
      <c r="I66" s="871"/>
      <c r="J66" s="872"/>
      <c r="K66" s="873"/>
      <c r="L66" s="874"/>
      <c r="M66" s="873"/>
      <c r="N66" s="890"/>
      <c r="O66" s="173"/>
    </row>
    <row r="67" spans="2:15" x14ac:dyDescent="0.25">
      <c r="B67" s="184"/>
      <c r="C67" s="184"/>
      <c r="D67" s="184"/>
      <c r="E67" s="1065" t="str">
        <f>Translations!$B$470</f>
        <v xml:space="preserve">Produktion av oxygenerade föreningar </v>
      </c>
      <c r="F67" s="1065"/>
      <c r="G67" s="190" t="s">
        <v>284</v>
      </c>
      <c r="H67" s="191">
        <v>5.6</v>
      </c>
      <c r="I67" s="871"/>
      <c r="J67" s="872"/>
      <c r="K67" s="873"/>
      <c r="L67" s="874"/>
      <c r="M67" s="873"/>
      <c r="N67" s="890"/>
      <c r="O67" s="173"/>
    </row>
    <row r="68" spans="2:15" x14ac:dyDescent="0.25">
      <c r="B68" s="184"/>
      <c r="C68" s="184"/>
      <c r="D68" s="184"/>
      <c r="E68" s="1065" t="str">
        <f>Translations!$B$471</f>
        <v xml:space="preserve">Produktion av propylen </v>
      </c>
      <c r="F68" s="1065"/>
      <c r="G68" s="190" t="s">
        <v>282</v>
      </c>
      <c r="H68" s="191">
        <v>3.45</v>
      </c>
      <c r="I68" s="871"/>
      <c r="J68" s="872"/>
      <c r="K68" s="873"/>
      <c r="L68" s="874"/>
      <c r="M68" s="873"/>
      <c r="N68" s="890"/>
      <c r="O68" s="173"/>
    </row>
    <row r="69" spans="2:15" x14ac:dyDescent="0.25">
      <c r="B69" s="184"/>
      <c r="C69" s="184"/>
      <c r="D69" s="184"/>
      <c r="E69" s="1065" t="str">
        <f>Translations!$B$472</f>
        <v>Produktion av asfalt</v>
      </c>
      <c r="F69" s="1065"/>
      <c r="G69" s="190" t="s">
        <v>284</v>
      </c>
      <c r="H69" s="191">
        <v>2.1</v>
      </c>
      <c r="I69" s="871"/>
      <c r="J69" s="872"/>
      <c r="K69" s="873"/>
      <c r="L69" s="874"/>
      <c r="M69" s="873"/>
      <c r="N69" s="890"/>
      <c r="O69" s="173"/>
    </row>
    <row r="70" spans="2:15" ht="25.5" customHeight="1" x14ac:dyDescent="0.25">
      <c r="B70" s="184"/>
      <c r="C70" s="184"/>
      <c r="D70" s="184"/>
      <c r="E70" s="1065" t="str">
        <f>Translations!$B$473</f>
        <v>Blandning av polymermodifierad asfalt</v>
      </c>
      <c r="F70" s="1065"/>
      <c r="G70" s="190" t="s">
        <v>284</v>
      </c>
      <c r="H70" s="191">
        <v>0.55000000000000004</v>
      </c>
      <c r="I70" s="871"/>
      <c r="J70" s="872"/>
      <c r="K70" s="873"/>
      <c r="L70" s="874"/>
      <c r="M70" s="873"/>
      <c r="N70" s="890"/>
      <c r="O70" s="173"/>
    </row>
    <row r="71" spans="2:15" x14ac:dyDescent="0.25">
      <c r="B71" s="184"/>
      <c r="C71" s="184"/>
      <c r="D71" s="184"/>
      <c r="E71" s="1065" t="str">
        <f>Translations!$B$474</f>
        <v>Svavelåtervinning</v>
      </c>
      <c r="F71" s="1065"/>
      <c r="G71" s="190" t="s">
        <v>284</v>
      </c>
      <c r="H71" s="191">
        <v>18.600000000000001</v>
      </c>
      <c r="I71" s="871"/>
      <c r="J71" s="872"/>
      <c r="K71" s="873"/>
      <c r="L71" s="874"/>
      <c r="M71" s="873"/>
      <c r="N71" s="890"/>
      <c r="O71" s="173"/>
    </row>
    <row r="72" spans="2:15" ht="25.5" customHeight="1" x14ac:dyDescent="0.25">
      <c r="B72" s="184"/>
      <c r="C72" s="184"/>
      <c r="D72" s="184"/>
      <c r="E72" s="1065" t="str">
        <f>Translations!$B$475</f>
        <v>Lösningsmedelsextraktion av aromater (ASE)</v>
      </c>
      <c r="F72" s="1065"/>
      <c r="G72" s="190" t="s">
        <v>282</v>
      </c>
      <c r="H72" s="191">
        <v>5.25</v>
      </c>
      <c r="I72" s="871"/>
      <c r="J72" s="872"/>
      <c r="K72" s="873"/>
      <c r="L72" s="874"/>
      <c r="M72" s="873"/>
      <c r="N72" s="890"/>
      <c r="O72" s="173"/>
    </row>
    <row r="73" spans="2:15" x14ac:dyDescent="0.25">
      <c r="B73" s="184"/>
      <c r="C73" s="184"/>
      <c r="D73" s="184"/>
      <c r="E73" s="1065" t="str">
        <f>Translations!$B$476</f>
        <v>Hydrodealkylering</v>
      </c>
      <c r="F73" s="1065"/>
      <c r="G73" s="190" t="s">
        <v>282</v>
      </c>
      <c r="H73" s="191">
        <v>2.4500000000000002</v>
      </c>
      <c r="I73" s="871"/>
      <c r="J73" s="872"/>
      <c r="K73" s="873"/>
      <c r="L73" s="874"/>
      <c r="M73" s="873"/>
      <c r="N73" s="890"/>
      <c r="O73" s="173"/>
    </row>
    <row r="74" spans="2:15" x14ac:dyDescent="0.25">
      <c r="B74" s="184"/>
      <c r="C74" s="184"/>
      <c r="D74" s="184"/>
      <c r="E74" s="1065" t="str">
        <f>Translations!$B$477</f>
        <v>TDP/TDA</v>
      </c>
      <c r="F74" s="1065"/>
      <c r="G74" s="190" t="s">
        <v>282</v>
      </c>
      <c r="H74" s="191">
        <v>1.85</v>
      </c>
      <c r="I74" s="871"/>
      <c r="J74" s="872"/>
      <c r="K74" s="873"/>
      <c r="L74" s="874"/>
      <c r="M74" s="873"/>
      <c r="N74" s="890"/>
      <c r="O74" s="173"/>
    </row>
    <row r="75" spans="2:15" x14ac:dyDescent="0.25">
      <c r="B75" s="184"/>
      <c r="C75" s="184"/>
      <c r="D75" s="184"/>
      <c r="E75" s="1065" t="str">
        <f>Translations!$B$478</f>
        <v>Produktion av cyklohexan</v>
      </c>
      <c r="F75" s="1065"/>
      <c r="G75" s="190" t="s">
        <v>284</v>
      </c>
      <c r="H75" s="191">
        <v>3</v>
      </c>
      <c r="I75" s="871"/>
      <c r="J75" s="872"/>
      <c r="K75" s="873"/>
      <c r="L75" s="874"/>
      <c r="M75" s="873"/>
      <c r="N75" s="890"/>
      <c r="O75" s="173"/>
    </row>
    <row r="76" spans="2:15" x14ac:dyDescent="0.25">
      <c r="B76" s="184"/>
      <c r="C76" s="184"/>
      <c r="D76" s="184"/>
      <c r="E76" s="1065" t="str">
        <f>Translations!$B$479</f>
        <v>Isomerisering av xylen</v>
      </c>
      <c r="F76" s="1065"/>
      <c r="G76" s="190" t="s">
        <v>282</v>
      </c>
      <c r="H76" s="191">
        <v>1.85</v>
      </c>
      <c r="I76" s="871"/>
      <c r="J76" s="872"/>
      <c r="K76" s="873"/>
      <c r="L76" s="874"/>
      <c r="M76" s="873"/>
      <c r="N76" s="890"/>
      <c r="O76" s="173"/>
    </row>
    <row r="77" spans="2:15" x14ac:dyDescent="0.25">
      <c r="B77" s="184"/>
      <c r="C77" s="184"/>
      <c r="D77" s="184"/>
      <c r="E77" s="1065" t="str">
        <f>Translations!$B$480</f>
        <v>Produktion av paraxylen</v>
      </c>
      <c r="F77" s="1065"/>
      <c r="G77" s="190" t="s">
        <v>284</v>
      </c>
      <c r="H77" s="191">
        <v>6.4</v>
      </c>
      <c r="I77" s="871"/>
      <c r="J77" s="872"/>
      <c r="K77" s="873"/>
      <c r="L77" s="874"/>
      <c r="M77" s="873"/>
      <c r="N77" s="890"/>
      <c r="O77" s="173"/>
    </row>
    <row r="78" spans="2:15" x14ac:dyDescent="0.25">
      <c r="B78" s="184"/>
      <c r="C78" s="184"/>
      <c r="D78" s="184"/>
      <c r="E78" s="1065" t="str">
        <f>Translations!$B$481</f>
        <v>Produktion av metaxylen</v>
      </c>
      <c r="F78" s="1065"/>
      <c r="G78" s="190" t="s">
        <v>284</v>
      </c>
      <c r="H78" s="191">
        <v>11.1</v>
      </c>
      <c r="I78" s="871"/>
      <c r="J78" s="872"/>
      <c r="K78" s="873"/>
      <c r="L78" s="874"/>
      <c r="M78" s="873"/>
      <c r="N78" s="890"/>
      <c r="O78" s="173"/>
    </row>
    <row r="79" spans="2:15" x14ac:dyDescent="0.25">
      <c r="B79" s="184"/>
      <c r="C79" s="184"/>
      <c r="D79" s="184"/>
      <c r="E79" s="1065" t="str">
        <f>Translations!$B$482</f>
        <v>Produktion av ftalsyraanhydrid</v>
      </c>
      <c r="F79" s="1065"/>
      <c r="G79" s="190" t="s">
        <v>284</v>
      </c>
      <c r="H79" s="191">
        <v>14.4</v>
      </c>
      <c r="I79" s="871"/>
      <c r="J79" s="872"/>
      <c r="K79" s="873"/>
      <c r="L79" s="874"/>
      <c r="M79" s="873"/>
      <c r="N79" s="890"/>
      <c r="O79" s="173"/>
    </row>
    <row r="80" spans="2:15" ht="25.5" customHeight="1" x14ac:dyDescent="0.25">
      <c r="B80" s="184"/>
      <c r="C80" s="184"/>
      <c r="D80" s="184"/>
      <c r="E80" s="1065" t="str">
        <f>Translations!$B$483</f>
        <v>Produktion av maleinsyraanhydrid</v>
      </c>
      <c r="F80" s="1065"/>
      <c r="G80" s="190" t="s">
        <v>284</v>
      </c>
      <c r="H80" s="191">
        <v>20.8</v>
      </c>
      <c r="I80" s="871"/>
      <c r="J80" s="872"/>
      <c r="K80" s="873"/>
      <c r="L80" s="874"/>
      <c r="M80" s="873"/>
      <c r="N80" s="890"/>
      <c r="O80" s="173"/>
    </row>
    <row r="81" spans="2:15" x14ac:dyDescent="0.25">
      <c r="B81" s="184"/>
      <c r="C81" s="184"/>
      <c r="D81" s="184"/>
      <c r="E81" s="1065" t="str">
        <f>Translations!$B$484</f>
        <v>Produktion av etylbensen</v>
      </c>
      <c r="F81" s="1065"/>
      <c r="G81" s="190" t="s">
        <v>284</v>
      </c>
      <c r="H81" s="191">
        <v>1.55</v>
      </c>
      <c r="I81" s="871"/>
      <c r="J81" s="872"/>
      <c r="K81" s="873"/>
      <c r="L81" s="874"/>
      <c r="M81" s="873"/>
      <c r="N81" s="890"/>
      <c r="O81" s="173"/>
    </row>
    <row r="82" spans="2:15" x14ac:dyDescent="0.25">
      <c r="B82" s="184"/>
      <c r="C82" s="184"/>
      <c r="D82" s="184"/>
      <c r="E82" s="1065" t="str">
        <f>Translations!$B$485</f>
        <v>Produktion av kumen</v>
      </c>
      <c r="F82" s="1065"/>
      <c r="G82" s="190" t="s">
        <v>284</v>
      </c>
      <c r="H82" s="191">
        <v>5</v>
      </c>
      <c r="I82" s="871"/>
      <c r="J82" s="872"/>
      <c r="K82" s="873"/>
      <c r="L82" s="874"/>
      <c r="M82" s="873"/>
      <c r="N82" s="890"/>
      <c r="O82" s="173"/>
    </row>
    <row r="83" spans="2:15" x14ac:dyDescent="0.25">
      <c r="B83" s="184"/>
      <c r="C83" s="184"/>
      <c r="D83" s="184"/>
      <c r="E83" s="1065" t="str">
        <f>Translations!$B$486</f>
        <v>Produktion av fenol</v>
      </c>
      <c r="F83" s="1065"/>
      <c r="G83" s="190" t="s">
        <v>284</v>
      </c>
      <c r="H83" s="191">
        <v>1.1499999999999999</v>
      </c>
      <c r="I83" s="871"/>
      <c r="J83" s="872"/>
      <c r="K83" s="873"/>
      <c r="L83" s="874"/>
      <c r="M83" s="873"/>
      <c r="N83" s="890"/>
      <c r="O83" s="173"/>
    </row>
    <row r="84" spans="2:15" x14ac:dyDescent="0.25">
      <c r="B84" s="184"/>
      <c r="C84" s="184"/>
      <c r="D84" s="184"/>
      <c r="E84" s="1065" t="str">
        <f>Translations!$B$487</f>
        <v>Extraktion av smörjoljor</v>
      </c>
      <c r="F84" s="1065"/>
      <c r="G84" s="190" t="s">
        <v>282</v>
      </c>
      <c r="H84" s="191">
        <v>2.1</v>
      </c>
      <c r="I84" s="871"/>
      <c r="J84" s="872"/>
      <c r="K84" s="873"/>
      <c r="L84" s="874"/>
      <c r="M84" s="873"/>
      <c r="N84" s="890"/>
      <c r="O84" s="173"/>
    </row>
    <row r="85" spans="2:15" x14ac:dyDescent="0.25">
      <c r="B85" s="184"/>
      <c r="C85" s="184"/>
      <c r="D85" s="184"/>
      <c r="E85" s="1065" t="str">
        <f>Translations!$B$488</f>
        <v>Avvaxning av smörjoljor med lösningsmedel</v>
      </c>
      <c r="F85" s="1065"/>
      <c r="G85" s="190" t="s">
        <v>282</v>
      </c>
      <c r="H85" s="191">
        <v>4.55</v>
      </c>
      <c r="I85" s="871"/>
      <c r="J85" s="872"/>
      <c r="K85" s="873"/>
      <c r="L85" s="874"/>
      <c r="M85" s="873"/>
      <c r="N85" s="890"/>
      <c r="O85" s="173"/>
    </row>
    <row r="86" spans="2:15" x14ac:dyDescent="0.25">
      <c r="B86" s="184"/>
      <c r="C86" s="184"/>
      <c r="D86" s="184"/>
      <c r="E86" s="1065" t="str">
        <f>Translations!$B$489</f>
        <v>Katalytisk vaxisomerisering</v>
      </c>
      <c r="F86" s="1065"/>
      <c r="G86" s="190" t="s">
        <v>282</v>
      </c>
      <c r="H86" s="191">
        <v>1.6</v>
      </c>
      <c r="I86" s="871"/>
      <c r="J86" s="872"/>
      <c r="K86" s="873"/>
      <c r="L86" s="874"/>
      <c r="M86" s="873"/>
      <c r="N86" s="890"/>
      <c r="O86" s="173"/>
    </row>
    <row r="87" spans="2:15" x14ac:dyDescent="0.25">
      <c r="B87" s="184"/>
      <c r="C87" s="184"/>
      <c r="D87" s="184"/>
      <c r="E87" s="1065" t="str">
        <f>Translations!$B$490</f>
        <v xml:space="preserve">Vätekrackning av smörjoljor (lube) </v>
      </c>
      <c r="F87" s="1065"/>
      <c r="G87" s="190" t="s">
        <v>282</v>
      </c>
      <c r="H87" s="191">
        <v>2.5</v>
      </c>
      <c r="I87" s="871"/>
      <c r="J87" s="872"/>
      <c r="K87" s="873"/>
      <c r="L87" s="874"/>
      <c r="M87" s="873"/>
      <c r="N87" s="890"/>
      <c r="O87" s="173"/>
    </row>
    <row r="88" spans="2:15" x14ac:dyDescent="0.25">
      <c r="B88" s="184"/>
      <c r="C88" s="184"/>
      <c r="D88" s="184"/>
      <c r="E88" s="1065" t="str">
        <f>Translations!$B$491</f>
        <v xml:space="preserve">Vaxavoljning </v>
      </c>
      <c r="F88" s="1065"/>
      <c r="G88" s="190" t="s">
        <v>284</v>
      </c>
      <c r="H88" s="191">
        <v>12</v>
      </c>
      <c r="I88" s="871"/>
      <c r="J88" s="872"/>
      <c r="K88" s="873"/>
      <c r="L88" s="874"/>
      <c r="M88" s="873"/>
      <c r="N88" s="890"/>
      <c r="O88" s="173"/>
    </row>
    <row r="89" spans="2:15" x14ac:dyDescent="0.25">
      <c r="B89" s="184"/>
      <c r="C89" s="184"/>
      <c r="D89" s="184"/>
      <c r="E89" s="1065" t="str">
        <f>Translations!$B$492</f>
        <v xml:space="preserve">Hydrering av lube/vax </v>
      </c>
      <c r="F89" s="1065"/>
      <c r="G89" s="190" t="s">
        <v>282</v>
      </c>
      <c r="H89" s="191">
        <v>1.1499999999999999</v>
      </c>
      <c r="I89" s="871"/>
      <c r="J89" s="872"/>
      <c r="K89" s="873"/>
      <c r="L89" s="874"/>
      <c r="M89" s="873"/>
      <c r="N89" s="890"/>
      <c r="O89" s="173"/>
    </row>
    <row r="90" spans="2:15" x14ac:dyDescent="0.25">
      <c r="B90" s="184"/>
      <c r="C90" s="184"/>
      <c r="D90" s="184"/>
      <c r="E90" s="1065" t="str">
        <f>Translations!$B$493</f>
        <v>Hydrering av lösningsmedel</v>
      </c>
      <c r="F90" s="1065"/>
      <c r="G90" s="190" t="s">
        <v>282</v>
      </c>
      <c r="H90" s="191">
        <v>1.25</v>
      </c>
      <c r="I90" s="871"/>
      <c r="J90" s="872"/>
      <c r="K90" s="873"/>
      <c r="L90" s="874"/>
      <c r="M90" s="873"/>
      <c r="N90" s="890"/>
      <c r="O90" s="173"/>
    </row>
    <row r="91" spans="2:15" ht="25.5" customHeight="1" x14ac:dyDescent="0.25">
      <c r="B91" s="184"/>
      <c r="C91" s="184"/>
      <c r="D91" s="184"/>
      <c r="E91" s="1065" t="str">
        <f>Translations!$B$494</f>
        <v>Fraktionering av lösningsmedel</v>
      </c>
      <c r="F91" s="1065"/>
      <c r="G91" s="190" t="s">
        <v>282</v>
      </c>
      <c r="H91" s="191">
        <v>0.9</v>
      </c>
      <c r="I91" s="871"/>
      <c r="J91" s="872"/>
      <c r="K91" s="873"/>
      <c r="L91" s="874"/>
      <c r="M91" s="873"/>
      <c r="N91" s="890"/>
      <c r="O91" s="173"/>
    </row>
    <row r="92" spans="2:15" x14ac:dyDescent="0.25">
      <c r="B92" s="184"/>
      <c r="C92" s="184"/>
      <c r="D92" s="184"/>
      <c r="E92" s="1065" t="str">
        <f>Translations!$B$495</f>
        <v>Molsikt för paraffiner C10+</v>
      </c>
      <c r="F92" s="1065"/>
      <c r="G92" s="190" t="s">
        <v>284</v>
      </c>
      <c r="H92" s="191">
        <v>1.85</v>
      </c>
      <c r="I92" s="871"/>
      <c r="J92" s="872"/>
      <c r="K92" s="873"/>
      <c r="L92" s="874"/>
      <c r="M92" s="873"/>
      <c r="N92" s="890"/>
      <c r="O92" s="173"/>
    </row>
    <row r="93" spans="2:15" ht="25.5" customHeight="1" x14ac:dyDescent="0.25">
      <c r="B93" s="184"/>
      <c r="C93" s="184"/>
      <c r="D93" s="184"/>
      <c r="E93" s="1065" t="str">
        <f>Translations!$B$496</f>
        <v>Partiell oxidation (POX) av rester för att få bränsle</v>
      </c>
      <c r="F93" s="1065"/>
      <c r="G93" s="190" t="s">
        <v>285</v>
      </c>
      <c r="H93" s="191">
        <v>8.1999999999999993</v>
      </c>
      <c r="I93" s="871"/>
      <c r="J93" s="872"/>
      <c r="K93" s="873"/>
      <c r="L93" s="874"/>
      <c r="M93" s="873"/>
      <c r="N93" s="890"/>
      <c r="O93" s="173"/>
    </row>
    <row r="94" spans="2:15" ht="39.9" customHeight="1" x14ac:dyDescent="0.25">
      <c r="B94" s="184"/>
      <c r="C94" s="184"/>
      <c r="D94" s="184"/>
      <c r="E94" s="1065" t="str">
        <f>Translations!$B$497</f>
        <v>Partiell oxidation (POX) av rester för att få vätgas eller metanol</v>
      </c>
      <c r="F94" s="1065"/>
      <c r="G94" s="190" t="s">
        <v>285</v>
      </c>
      <c r="H94" s="191">
        <v>44</v>
      </c>
      <c r="I94" s="871"/>
      <c r="J94" s="872"/>
      <c r="K94" s="873"/>
      <c r="L94" s="874"/>
      <c r="M94" s="873"/>
      <c r="N94" s="890"/>
      <c r="O94" s="173"/>
    </row>
    <row r="95" spans="2:15" x14ac:dyDescent="0.25">
      <c r="B95" s="184"/>
      <c r="C95" s="184"/>
      <c r="D95" s="184"/>
      <c r="E95" s="1065" t="str">
        <f>Translations!$B$498</f>
        <v>Metanol från syntesgas</v>
      </c>
      <c r="F95" s="1065"/>
      <c r="G95" s="190" t="s">
        <v>284</v>
      </c>
      <c r="H95" s="191">
        <v>-36.200000000000003</v>
      </c>
      <c r="I95" s="871"/>
      <c r="J95" s="872"/>
      <c r="K95" s="873"/>
      <c r="L95" s="874"/>
      <c r="M95" s="873"/>
      <c r="N95" s="890"/>
      <c r="O95" s="173"/>
    </row>
    <row r="96" spans="2:15" x14ac:dyDescent="0.25">
      <c r="B96" s="184"/>
      <c r="C96" s="184"/>
      <c r="D96" s="184"/>
      <c r="E96" s="1065" t="str">
        <f>Translations!$B$499</f>
        <v>Separation av luft</v>
      </c>
      <c r="F96" s="1065"/>
      <c r="G96" s="190" t="s">
        <v>286</v>
      </c>
      <c r="H96" s="191">
        <v>8.8000000000000007</v>
      </c>
      <c r="I96" s="871"/>
      <c r="J96" s="872"/>
      <c r="K96" s="873"/>
      <c r="L96" s="874"/>
      <c r="M96" s="873"/>
      <c r="N96" s="890"/>
      <c r="O96" s="173"/>
    </row>
    <row r="97" spans="1:19" ht="25.5" customHeight="1" x14ac:dyDescent="0.25">
      <c r="B97" s="184"/>
      <c r="C97" s="184"/>
      <c r="D97" s="184"/>
      <c r="E97" s="1065" t="str">
        <f>Translations!$B$500</f>
        <v>Fraktionering av inköpt flytande naturgas</v>
      </c>
      <c r="F97" s="1065"/>
      <c r="G97" s="190" t="s">
        <v>282</v>
      </c>
      <c r="H97" s="191">
        <v>1</v>
      </c>
      <c r="I97" s="871"/>
      <c r="J97" s="872"/>
      <c r="K97" s="873"/>
      <c r="L97" s="874"/>
      <c r="M97" s="873"/>
      <c r="N97" s="890"/>
      <c r="O97" s="173"/>
    </row>
    <row r="98" spans="1:19" x14ac:dyDescent="0.25">
      <c r="B98" s="184"/>
      <c r="C98" s="184"/>
      <c r="D98" s="184"/>
      <c r="E98" s="1065" t="str">
        <f>Translations!$B$501</f>
        <v>Rökgasrening</v>
      </c>
      <c r="F98" s="1065"/>
      <c r="G98" s="190" t="s">
        <v>287</v>
      </c>
      <c r="H98" s="191">
        <v>0.1</v>
      </c>
      <c r="I98" s="871"/>
      <c r="J98" s="872"/>
      <c r="K98" s="873"/>
      <c r="L98" s="874"/>
      <c r="M98" s="873"/>
      <c r="N98" s="890"/>
      <c r="O98" s="173"/>
    </row>
    <row r="99" spans="1:19" ht="25.5" customHeight="1" x14ac:dyDescent="0.25">
      <c r="B99" s="184"/>
      <c r="C99" s="184"/>
      <c r="D99" s="184"/>
      <c r="E99" s="1065" t="str">
        <f>Translations!$B$502</f>
        <v>Behandling och komprimering av bränslegas för försäljning</v>
      </c>
      <c r="F99" s="1065"/>
      <c r="G99" s="190" t="s">
        <v>288</v>
      </c>
      <c r="H99" s="191">
        <v>0.15</v>
      </c>
      <c r="I99" s="871"/>
      <c r="J99" s="872"/>
      <c r="K99" s="873"/>
      <c r="L99" s="874"/>
      <c r="M99" s="873"/>
      <c r="N99" s="890"/>
      <c r="O99" s="173"/>
    </row>
    <row r="100" spans="1:19" x14ac:dyDescent="0.25">
      <c r="B100" s="184"/>
      <c r="C100" s="184"/>
      <c r="D100" s="184"/>
      <c r="E100" s="1065" t="str">
        <f>Translations!$B$503</f>
        <v>Avsaltning av havsvatten</v>
      </c>
      <c r="F100" s="1065"/>
      <c r="G100" s="190" t="s">
        <v>284</v>
      </c>
      <c r="H100" s="191">
        <v>1.1499999999999999</v>
      </c>
      <c r="I100" s="871"/>
      <c r="J100" s="872"/>
      <c r="K100" s="873"/>
      <c r="L100" s="874"/>
      <c r="M100" s="873"/>
      <c r="N100" s="890"/>
      <c r="O100" s="173"/>
    </row>
    <row r="101" spans="1:19" ht="5.0999999999999996" customHeight="1" x14ac:dyDescent="0.25">
      <c r="B101" s="176"/>
      <c r="C101" s="176"/>
      <c r="D101" s="176"/>
      <c r="E101" s="176"/>
      <c r="F101" s="176"/>
      <c r="G101" s="176"/>
      <c r="H101" s="176"/>
      <c r="I101" s="176"/>
      <c r="J101" s="176"/>
      <c r="K101" s="176"/>
      <c r="L101" s="176"/>
      <c r="M101" s="173"/>
      <c r="N101" s="173"/>
      <c r="O101" s="173"/>
      <c r="P101" s="174"/>
    </row>
    <row r="102" spans="1:19" s="244" customFormat="1" ht="12.75" customHeight="1" x14ac:dyDescent="0.25">
      <c r="A102" s="164"/>
      <c r="B102" s="36"/>
      <c r="C102" s="36"/>
      <c r="D102" s="185" t="s">
        <v>27</v>
      </c>
      <c r="E102" s="1052" t="str">
        <f>Translations!$B$504</f>
        <v>Närmare beskrivning</v>
      </c>
      <c r="F102" s="1053"/>
      <c r="G102" s="1053"/>
      <c r="H102" s="1053"/>
      <c r="I102" s="1053"/>
      <c r="J102" s="1053"/>
      <c r="K102" s="1053"/>
      <c r="L102" s="1053"/>
      <c r="M102" s="1053"/>
      <c r="N102" s="1053"/>
      <c r="O102" s="173"/>
      <c r="P102" s="245"/>
      <c r="Q102" s="245"/>
      <c r="R102" s="245"/>
      <c r="S102" s="245"/>
    </row>
    <row r="103" spans="1:19" s="244" customFormat="1" ht="5.0999999999999996" customHeight="1" x14ac:dyDescent="0.25">
      <c r="A103" s="164"/>
      <c r="B103" s="36"/>
      <c r="C103" s="36"/>
      <c r="D103" s="185"/>
      <c r="E103" s="185"/>
      <c r="F103" s="185"/>
      <c r="G103" s="185"/>
      <c r="H103" s="185"/>
      <c r="I103" s="185"/>
      <c r="J103" s="185"/>
      <c r="K103" s="185"/>
      <c r="L103" s="185"/>
      <c r="M103" s="185"/>
      <c r="N103" s="185"/>
      <c r="O103" s="173"/>
      <c r="P103" s="245"/>
      <c r="Q103" s="245"/>
      <c r="R103" s="245"/>
      <c r="S103" s="245"/>
    </row>
    <row r="104" spans="1:19" s="244" customFormat="1" ht="12.75" customHeight="1" x14ac:dyDescent="0.25">
      <c r="A104" s="164"/>
      <c r="B104" s="36"/>
      <c r="C104" s="36"/>
      <c r="D104" s="25"/>
      <c r="E104" s="1054" t="str">
        <f>IF(L30=EUConst_Relevant,HYPERLINK("#" &amp; Q104,EUConst_MsgDescription),"")</f>
        <v/>
      </c>
      <c r="F104" s="1054"/>
      <c r="G104" s="1054"/>
      <c r="H104" s="1054"/>
      <c r="I104" s="1054"/>
      <c r="J104" s="1054"/>
      <c r="K104" s="1054"/>
      <c r="L104" s="1054"/>
      <c r="M104" s="1054"/>
      <c r="N104" s="1054"/>
      <c r="O104" s="173"/>
      <c r="P104" s="22" t="s">
        <v>175</v>
      </c>
      <c r="Q104" s="371" t="str">
        <f>"#"&amp;ADDRESS(ROW($C$10),COLUMN($C$10))</f>
        <v>#$C$10</v>
      </c>
      <c r="R104" s="245"/>
      <c r="S104" s="245"/>
    </row>
    <row r="105" spans="1:19" s="244" customFormat="1" ht="5.0999999999999996" customHeight="1" x14ac:dyDescent="0.25">
      <c r="A105" s="164"/>
      <c r="B105" s="36"/>
      <c r="C105" s="36"/>
      <c r="D105" s="185"/>
      <c r="E105" s="185"/>
      <c r="F105" s="185"/>
      <c r="G105" s="185"/>
      <c r="H105" s="185"/>
      <c r="I105" s="185"/>
      <c r="J105" s="185"/>
      <c r="K105" s="185"/>
      <c r="L105" s="185"/>
      <c r="M105" s="185"/>
      <c r="N105" s="185"/>
      <c r="O105" s="173"/>
      <c r="P105" s="139"/>
      <c r="Q105" s="245"/>
      <c r="R105" s="245"/>
      <c r="S105" s="245"/>
    </row>
    <row r="106" spans="1:19" s="244" customFormat="1" ht="38.25" customHeight="1" x14ac:dyDescent="0.25">
      <c r="A106" s="164"/>
      <c r="B106" s="36"/>
      <c r="C106" s="36"/>
      <c r="D106" s="24"/>
      <c r="E106" s="943"/>
      <c r="F106" s="944"/>
      <c r="G106" s="944"/>
      <c r="H106" s="944"/>
      <c r="I106" s="944"/>
      <c r="J106" s="944"/>
      <c r="K106" s="944"/>
      <c r="L106" s="944"/>
      <c r="M106" s="944"/>
      <c r="N106" s="945"/>
      <c r="O106" s="173"/>
      <c r="P106" s="245"/>
      <c r="Q106" s="245"/>
      <c r="R106" s="245"/>
      <c r="S106" s="245"/>
    </row>
    <row r="107" spans="1:19" s="244" customFormat="1" ht="5.0999999999999996" customHeight="1" x14ac:dyDescent="0.25">
      <c r="A107" s="164"/>
      <c r="B107" s="36"/>
      <c r="C107" s="36"/>
      <c r="D107" s="25"/>
      <c r="E107" s="36"/>
      <c r="F107" s="36"/>
      <c r="G107" s="36"/>
      <c r="H107" s="36"/>
      <c r="I107" s="36"/>
      <c r="J107" s="36"/>
      <c r="K107" s="36"/>
      <c r="L107" s="36"/>
      <c r="M107" s="36"/>
      <c r="N107" s="36"/>
      <c r="O107" s="173"/>
      <c r="P107" s="245"/>
      <c r="Q107" s="245"/>
      <c r="R107" s="245"/>
      <c r="S107" s="245"/>
    </row>
    <row r="108" spans="1:19" s="244" customFormat="1" ht="12.75" customHeight="1" x14ac:dyDescent="0.25">
      <c r="A108" s="164"/>
      <c r="B108" s="36"/>
      <c r="C108" s="36"/>
      <c r="D108" s="25"/>
      <c r="E108" s="118"/>
      <c r="F108" s="894" t="str">
        <f>Translations!$B$210</f>
        <v>Hänvisning till externa filer, i förekommande fall</v>
      </c>
      <c r="G108" s="894"/>
      <c r="H108" s="894"/>
      <c r="I108" s="894"/>
      <c r="J108" s="894"/>
      <c r="K108" s="845"/>
      <c r="L108" s="845"/>
      <c r="M108" s="845"/>
      <c r="N108" s="845"/>
      <c r="O108" s="173"/>
      <c r="P108" s="245"/>
      <c r="Q108" s="245"/>
      <c r="R108" s="245"/>
      <c r="S108" s="245"/>
    </row>
    <row r="109" spans="1:19" s="244" customFormat="1" ht="5.0999999999999996" customHeight="1" thickBot="1" x14ac:dyDescent="0.3">
      <c r="A109" s="164"/>
      <c r="B109" s="36"/>
      <c r="C109" s="36"/>
      <c r="D109" s="25"/>
      <c r="E109" s="36"/>
      <c r="F109" s="36"/>
      <c r="G109" s="36"/>
      <c r="H109" s="36"/>
      <c r="I109" s="36"/>
      <c r="J109" s="36"/>
      <c r="K109" s="36"/>
      <c r="L109" s="36"/>
      <c r="M109" s="36"/>
      <c r="N109" s="36"/>
      <c r="O109" s="173"/>
      <c r="P109" s="245"/>
      <c r="Q109" s="245"/>
      <c r="R109" s="245"/>
      <c r="S109" s="245"/>
    </row>
    <row r="110" spans="1:19" s="244" customFormat="1" ht="12.75" customHeight="1" x14ac:dyDescent="0.25">
      <c r="A110" s="164"/>
      <c r="B110" s="36"/>
      <c r="C110" s="36"/>
      <c r="D110" s="185" t="s">
        <v>28</v>
      </c>
      <c r="E110" s="947" t="str">
        <f>Translations!$B$258</f>
        <v>Har den hierarkiska ordningen följts?</v>
      </c>
      <c r="F110" s="947"/>
      <c r="G110" s="947"/>
      <c r="H110" s="1046"/>
      <c r="I110" s="260"/>
      <c r="J110" s="256" t="str">
        <f>Translations!$B$259</f>
        <v>Om inte, varför?</v>
      </c>
      <c r="K110" s="871"/>
      <c r="L110" s="872"/>
      <c r="M110" s="872"/>
      <c r="N110" s="886"/>
      <c r="O110" s="173"/>
      <c r="P110" s="245"/>
      <c r="Q110" s="245"/>
      <c r="R110" s="245"/>
      <c r="S110" s="251" t="b">
        <f>AND(I110&lt;&gt;"",I110=FALSE)</f>
        <v>0</v>
      </c>
    </row>
    <row r="111" spans="1:19" s="244" customFormat="1" ht="5.0999999999999996" customHeight="1" x14ac:dyDescent="0.25">
      <c r="A111" s="164"/>
      <c r="B111" s="36"/>
      <c r="C111" s="36"/>
      <c r="D111" s="36"/>
      <c r="E111" s="431"/>
      <c r="F111" s="431"/>
      <c r="G111" s="431"/>
      <c r="H111" s="431"/>
      <c r="I111" s="431"/>
      <c r="J111" s="431"/>
      <c r="K111" s="431"/>
      <c r="L111" s="431"/>
      <c r="M111" s="431"/>
      <c r="N111" s="431"/>
      <c r="O111" s="173"/>
      <c r="P111" s="245"/>
      <c r="Q111" s="245"/>
      <c r="R111" s="245"/>
      <c r="S111" s="253"/>
    </row>
    <row r="112" spans="1:19" s="244" customFormat="1" ht="12.75" customHeight="1" x14ac:dyDescent="0.25">
      <c r="A112" s="164"/>
      <c r="B112" s="36"/>
      <c r="C112" s="36"/>
      <c r="D112" s="12"/>
      <c r="E112" s="12"/>
      <c r="F112" s="657" t="str">
        <f>Translations!$B$264</f>
        <v>Ytterligare uppgifter om eventuella avvikelser från hierarkin</v>
      </c>
      <c r="G112" s="657"/>
      <c r="H112" s="657"/>
      <c r="I112" s="657"/>
      <c r="J112" s="657"/>
      <c r="K112" s="657"/>
      <c r="L112" s="657"/>
      <c r="M112" s="657"/>
      <c r="N112" s="657"/>
      <c r="O112" s="173"/>
      <c r="P112" s="245"/>
      <c r="Q112" s="245"/>
      <c r="R112" s="245"/>
      <c r="S112" s="253"/>
    </row>
    <row r="113" spans="1:19" s="244" customFormat="1" ht="25.5" customHeight="1" thickBot="1" x14ac:dyDescent="0.3">
      <c r="A113" s="164"/>
      <c r="B113" s="36"/>
      <c r="C113" s="36"/>
      <c r="D113" s="12"/>
      <c r="E113" s="12"/>
      <c r="F113" s="982"/>
      <c r="G113" s="983"/>
      <c r="H113" s="983"/>
      <c r="I113" s="983"/>
      <c r="J113" s="983"/>
      <c r="K113" s="983"/>
      <c r="L113" s="983"/>
      <c r="M113" s="983"/>
      <c r="N113" s="984"/>
      <c r="O113" s="173"/>
      <c r="P113" s="245"/>
      <c r="Q113" s="245"/>
      <c r="R113" s="245"/>
      <c r="S113" s="273" t="b">
        <f>S110</f>
        <v>0</v>
      </c>
    </row>
    <row r="114" spans="1:19" ht="5.0999999999999996" customHeight="1" x14ac:dyDescent="0.25">
      <c r="B114" s="176"/>
      <c r="C114" s="176"/>
      <c r="D114" s="176"/>
      <c r="E114" s="176"/>
      <c r="F114" s="176"/>
      <c r="G114" s="176"/>
      <c r="H114" s="176"/>
      <c r="I114" s="176"/>
      <c r="J114" s="176"/>
      <c r="K114" s="176"/>
      <c r="L114" s="176"/>
      <c r="M114" s="173"/>
      <c r="N114" s="173"/>
      <c r="O114" s="173"/>
      <c r="P114" s="174"/>
    </row>
    <row r="115" spans="1:19" x14ac:dyDescent="0.25">
      <c r="B115" s="176"/>
      <c r="C115" s="176"/>
      <c r="D115" s="176"/>
      <c r="E115" s="1047" t="str">
        <f>IF(L30=EUConst_Relevant,HYPERLINK(Q115,EUconst_MsgBackToSheetF),"")</f>
        <v/>
      </c>
      <c r="F115" s="1048"/>
      <c r="G115" s="1048"/>
      <c r="H115" s="1048"/>
      <c r="I115" s="1048"/>
      <c r="J115" s="1048"/>
      <c r="K115" s="1048"/>
      <c r="L115" s="1048"/>
      <c r="M115" s="1048"/>
      <c r="N115" s="1049"/>
      <c r="O115" s="173"/>
      <c r="P115" s="186" t="s">
        <v>281</v>
      </c>
      <c r="Q115" s="188" t="str">
        <f>Q32</f>
        <v/>
      </c>
    </row>
    <row r="116" spans="1:19" x14ac:dyDescent="0.25">
      <c r="B116" s="184"/>
      <c r="C116" s="184"/>
      <c r="D116" s="184"/>
      <c r="E116" s="184"/>
      <c r="F116" s="184"/>
      <c r="G116" s="184"/>
      <c r="H116" s="184"/>
      <c r="I116" s="184"/>
      <c r="J116" s="184"/>
      <c r="K116" s="184"/>
      <c r="L116" s="184"/>
      <c r="M116" s="184"/>
      <c r="N116" s="184"/>
      <c r="O116" s="173"/>
    </row>
    <row r="117" spans="1:19" ht="15.6" x14ac:dyDescent="0.3">
      <c r="B117" s="176"/>
      <c r="C117" s="182" t="s">
        <v>102</v>
      </c>
      <c r="D117" s="1056" t="str">
        <f>Translations!$B$425</f>
        <v>Kalk</v>
      </c>
      <c r="E117" s="1056"/>
      <c r="F117" s="1056"/>
      <c r="G117" s="1056"/>
      <c r="H117" s="1056"/>
      <c r="I117" s="1056"/>
      <c r="J117" s="1056"/>
      <c r="K117" s="1056"/>
      <c r="L117" s="1056"/>
      <c r="M117" s="1056"/>
      <c r="N117" s="1056"/>
      <c r="O117" s="173"/>
      <c r="P117" s="174"/>
    </row>
    <row r="118" spans="1:19" ht="5.0999999999999996" customHeight="1" x14ac:dyDescent="0.25">
      <c r="B118" s="176"/>
      <c r="C118" s="176"/>
      <c r="D118" s="176"/>
      <c r="E118" s="176"/>
      <c r="F118" s="176"/>
      <c r="G118" s="176"/>
      <c r="H118" s="176"/>
      <c r="I118" s="176"/>
      <c r="J118" s="176"/>
      <c r="K118" s="176"/>
      <c r="L118" s="176"/>
      <c r="M118" s="173"/>
      <c r="N118" s="173"/>
      <c r="O118" s="173"/>
      <c r="P118" s="174"/>
    </row>
    <row r="119" spans="1:19" ht="13.8" x14ac:dyDescent="0.25">
      <c r="B119" s="176"/>
      <c r="C119" s="183"/>
      <c r="D119" s="1064" t="str">
        <f>Translations!$B$505</f>
        <v>Verktyg för att beräkna historiska verksamhetsnivåer för kalkdelanläggningar</v>
      </c>
      <c r="E119" s="1053"/>
      <c r="F119" s="1053"/>
      <c r="G119" s="1053"/>
      <c r="H119" s="1053"/>
      <c r="I119" s="1053"/>
      <c r="J119" s="1053"/>
      <c r="K119" s="1053"/>
      <c r="L119" s="1053"/>
      <c r="M119" s="1053"/>
      <c r="N119" s="1053"/>
      <c r="O119" s="173"/>
      <c r="P119" s="174"/>
    </row>
    <row r="120" spans="1:19" ht="5.0999999999999996" customHeight="1" thickBot="1" x14ac:dyDescent="0.3">
      <c r="B120" s="176"/>
      <c r="C120" s="176"/>
      <c r="D120" s="176"/>
      <c r="E120" s="176"/>
      <c r="F120" s="176"/>
      <c r="G120" s="176"/>
      <c r="H120" s="176"/>
      <c r="I120" s="176"/>
      <c r="J120" s="176"/>
      <c r="K120" s="176"/>
      <c r="L120" s="176"/>
      <c r="M120" s="173"/>
      <c r="N120" s="173"/>
      <c r="O120" s="173"/>
      <c r="P120" s="174"/>
    </row>
    <row r="121" spans="1:19" ht="14.4" thickBot="1" x14ac:dyDescent="0.3">
      <c r="B121" s="176"/>
      <c r="C121" s="176"/>
      <c r="D121" s="185" t="s">
        <v>25</v>
      </c>
      <c r="E121" s="1052" t="str">
        <f>Translations!$B$435</f>
        <v>Verktygets relevans för er anläggning:</v>
      </c>
      <c r="F121" s="1052"/>
      <c r="G121" s="1052"/>
      <c r="H121" s="1052"/>
      <c r="I121" s="1052"/>
      <c r="J121" s="1052"/>
      <c r="K121" s="1057"/>
      <c r="L121" s="1058" t="str">
        <f>IF(CNTR_ExistSubInstEntries,IF(COUNTIF(CNTR_SubInstListNames,INDEX(EUconst_BMlistNames,MATCH(Q121,EUconst_BMlistMainNumberOfBM,0)))&gt;0,EUConst_Relevant,EUConst_NotRelevant),"")</f>
        <v/>
      </c>
      <c r="M121" s="1059"/>
      <c r="N121" s="1060"/>
      <c r="O121" s="173"/>
      <c r="P121" s="186" t="s">
        <v>280</v>
      </c>
      <c r="Q121" s="187">
        <v>12</v>
      </c>
      <c r="S121" s="314" t="b">
        <f>L121=EUConst_NotRelevant</f>
        <v>0</v>
      </c>
    </row>
    <row r="122" spans="1:19" x14ac:dyDescent="0.25">
      <c r="B122" s="176"/>
      <c r="C122" s="176"/>
      <c r="D122" s="184"/>
      <c r="E122" s="1050" t="str">
        <f>Translations!$B$436</f>
        <v>Detta meddelande visas automatiskt på grundval av er tidigare inmatning i bladet ”C_InstallationDescription", avsnitt C.I.</v>
      </c>
      <c r="F122" s="1051"/>
      <c r="G122" s="1051"/>
      <c r="H122" s="1051"/>
      <c r="I122" s="1051"/>
      <c r="J122" s="1051"/>
      <c r="K122" s="1051"/>
      <c r="L122" s="1051"/>
      <c r="M122" s="1051"/>
      <c r="N122" s="1051"/>
      <c r="O122" s="173"/>
      <c r="P122" s="174"/>
    </row>
    <row r="123" spans="1:19" x14ac:dyDescent="0.25">
      <c r="B123" s="176"/>
      <c r="C123" s="176"/>
      <c r="D123" s="176"/>
      <c r="E123" s="1047" t="str">
        <f>IF(L121=EUConst_Relevant,HYPERLINK(Q123,EUconst_MsgBackToSheetF),"")</f>
        <v/>
      </c>
      <c r="F123" s="1048"/>
      <c r="G123" s="1048"/>
      <c r="H123" s="1048"/>
      <c r="I123" s="1048"/>
      <c r="J123" s="1048"/>
      <c r="K123" s="1048"/>
      <c r="L123" s="1048"/>
      <c r="M123" s="1048"/>
      <c r="N123" s="1049"/>
      <c r="O123" s="173"/>
      <c r="P123" s="186" t="s">
        <v>281</v>
      </c>
      <c r="Q123" s="188" t="str">
        <f>IF(ISNUMBER(MATCH(Q121,CNTR_SubInstListBMnumbers,0)),"#JUMP_F"&amp;MATCH(Q121,CNTR_SubInstListBMnumbers,0),"")</f>
        <v/>
      </c>
    </row>
    <row r="124" spans="1:19" ht="5.0999999999999996" customHeight="1" x14ac:dyDescent="0.25">
      <c r="B124" s="176"/>
      <c r="C124" s="176"/>
      <c r="D124" s="176"/>
      <c r="E124" s="176"/>
      <c r="F124" s="176"/>
      <c r="G124" s="176"/>
      <c r="H124" s="176"/>
      <c r="I124" s="176"/>
      <c r="J124" s="176"/>
      <c r="K124" s="176"/>
      <c r="L124" s="176"/>
      <c r="M124" s="173"/>
      <c r="N124" s="173"/>
      <c r="O124" s="173"/>
      <c r="P124" s="174"/>
    </row>
    <row r="125" spans="1:19" s="244" customFormat="1" ht="12.75" customHeight="1" x14ac:dyDescent="0.25">
      <c r="A125" s="164"/>
      <c r="B125" s="36"/>
      <c r="C125" s="36"/>
      <c r="D125" s="185" t="s">
        <v>26</v>
      </c>
      <c r="E125" s="1052" t="str">
        <f>Translations!$B$249</f>
        <v>Information om tillämpad metod</v>
      </c>
      <c r="F125" s="1053"/>
      <c r="G125" s="1053"/>
      <c r="H125" s="1053"/>
      <c r="I125" s="1053"/>
      <c r="J125" s="1053"/>
      <c r="K125" s="1053"/>
      <c r="L125" s="1053"/>
      <c r="M125" s="1053"/>
      <c r="N125" s="1053"/>
      <c r="O125" s="173"/>
      <c r="P125" s="245"/>
      <c r="Q125" s="245"/>
      <c r="R125" s="245"/>
      <c r="S125" s="245"/>
    </row>
    <row r="126" spans="1:19" s="244" customFormat="1" ht="12.75" customHeight="1" x14ac:dyDescent="0.25">
      <c r="A126" s="164"/>
      <c r="B126" s="36"/>
      <c r="C126" s="36"/>
      <c r="D126" s="25"/>
      <c r="E126" s="711" t="str">
        <f>Translations!$B$506</f>
        <v>Var god välj nedan den datakälla som används för kalkegenskaper (CaO- och MgO-innehåll) enligt avsnitt 4.6 i bilaga VII till FAR.</v>
      </c>
      <c r="F126" s="712"/>
      <c r="G126" s="712"/>
      <c r="H126" s="712"/>
      <c r="I126" s="712"/>
      <c r="J126" s="712"/>
      <c r="K126" s="712"/>
      <c r="L126" s="712"/>
      <c r="M126" s="712"/>
      <c r="N126" s="712"/>
      <c r="O126" s="173"/>
      <c r="P126" s="245"/>
      <c r="Q126" s="245"/>
      <c r="R126" s="245"/>
      <c r="S126" s="245"/>
    </row>
    <row r="127" spans="1:19" s="244" customFormat="1" ht="25.5" customHeight="1" x14ac:dyDescent="0.25">
      <c r="A127" s="164"/>
      <c r="B127" s="36"/>
      <c r="C127" s="36"/>
      <c r="D127" s="25"/>
      <c r="E127" s="711" t="str">
        <f>Translations!$B$253</f>
        <v>Eftersom mer än en av datakällorna kan vara relevanta kan högst tre källor anges enligt mallen. Om ännu fler datakällor är relevanta, var god ange de tre viktigaste källorna och beskriv metoden närmare nedan.</v>
      </c>
      <c r="F127" s="712"/>
      <c r="G127" s="712"/>
      <c r="H127" s="712"/>
      <c r="I127" s="712"/>
      <c r="J127" s="712"/>
      <c r="K127" s="712"/>
      <c r="L127" s="712"/>
      <c r="M127" s="712"/>
      <c r="N127" s="712"/>
      <c r="O127" s="173"/>
      <c r="P127" s="245"/>
      <c r="Q127" s="245"/>
      <c r="R127" s="245"/>
      <c r="S127" s="245"/>
    </row>
    <row r="128" spans="1:19" s="264" customFormat="1" ht="25.5" customHeight="1" x14ac:dyDescent="0.25">
      <c r="A128" s="263"/>
      <c r="B128" s="119"/>
      <c r="C128" s="36"/>
      <c r="D128" s="120"/>
      <c r="E128" s="121"/>
      <c r="F128" s="121"/>
      <c r="G128" s="121"/>
      <c r="H128" s="121"/>
      <c r="I128" s="863" t="str">
        <f>Translations!$B$254</f>
        <v>Datakälla</v>
      </c>
      <c r="J128" s="863"/>
      <c r="K128" s="863" t="str">
        <f>Translations!$B$255</f>
        <v>Andra datakällor 
(i förekommande fall)</v>
      </c>
      <c r="L128" s="863"/>
      <c r="M128" s="863" t="str">
        <f>Translations!$B$255</f>
        <v>Andra datakällor 
(i förekommande fall)</v>
      </c>
      <c r="N128" s="863"/>
      <c r="O128" s="173"/>
      <c r="P128" s="262"/>
      <c r="Q128" s="262"/>
      <c r="R128" s="262"/>
      <c r="S128" s="262"/>
    </row>
    <row r="129" spans="1:19" s="244" customFormat="1" ht="12.75" customHeight="1" x14ac:dyDescent="0.25">
      <c r="A129" s="164"/>
      <c r="B129" s="36"/>
      <c r="C129" s="36"/>
      <c r="D129" s="25"/>
      <c r="E129" s="118" t="s">
        <v>152</v>
      </c>
      <c r="F129" s="869" t="str">
        <f>Translations!$B$507</f>
        <v>Uppgifter om sammansättning</v>
      </c>
      <c r="G129" s="869"/>
      <c r="H129" s="870"/>
      <c r="I129" s="871"/>
      <c r="J129" s="872"/>
      <c r="K129" s="873"/>
      <c r="L129" s="874"/>
      <c r="M129" s="873"/>
      <c r="N129" s="890"/>
      <c r="O129" s="173"/>
      <c r="P129" s="245"/>
      <c r="Q129" s="245"/>
      <c r="R129" s="245"/>
      <c r="S129" s="245"/>
    </row>
    <row r="130" spans="1:19" ht="5.0999999999999996" customHeight="1" x14ac:dyDescent="0.25">
      <c r="B130" s="176"/>
      <c r="C130" s="176"/>
      <c r="D130" s="176"/>
      <c r="E130" s="176"/>
      <c r="F130" s="176"/>
      <c r="G130" s="176"/>
      <c r="H130" s="176"/>
      <c r="I130" s="176"/>
      <c r="J130" s="176"/>
      <c r="K130" s="176"/>
      <c r="L130" s="176"/>
      <c r="M130" s="173"/>
      <c r="N130" s="173"/>
      <c r="O130" s="173"/>
      <c r="P130" s="174"/>
    </row>
    <row r="131" spans="1:19" s="244" customFormat="1" ht="12.75" customHeight="1" x14ac:dyDescent="0.25">
      <c r="A131" s="164"/>
      <c r="B131" s="36"/>
      <c r="C131" s="36"/>
      <c r="D131" s="185" t="s">
        <v>27</v>
      </c>
      <c r="E131" s="1052" t="str">
        <f>Translations!$B$504</f>
        <v>Närmare beskrivning</v>
      </c>
      <c r="F131" s="1053"/>
      <c r="G131" s="1053"/>
      <c r="H131" s="1053"/>
      <c r="I131" s="1053"/>
      <c r="J131" s="1053"/>
      <c r="K131" s="1053"/>
      <c r="L131" s="1053"/>
      <c r="M131" s="1053"/>
      <c r="N131" s="1053"/>
      <c r="O131" s="173"/>
      <c r="P131" s="245"/>
      <c r="Q131" s="245"/>
      <c r="R131" s="245"/>
      <c r="S131" s="245"/>
    </row>
    <row r="132" spans="1:19" s="244" customFormat="1" ht="5.0999999999999996" customHeight="1" x14ac:dyDescent="0.25">
      <c r="A132" s="164"/>
      <c r="B132" s="36"/>
      <c r="C132" s="36"/>
      <c r="D132" s="185"/>
      <c r="E132" s="185"/>
      <c r="F132" s="185"/>
      <c r="G132" s="185"/>
      <c r="H132" s="185"/>
      <c r="I132" s="185"/>
      <c r="J132" s="185"/>
      <c r="K132" s="185"/>
      <c r="L132" s="185"/>
      <c r="M132" s="185"/>
      <c r="N132" s="185"/>
      <c r="O132" s="173"/>
      <c r="P132" s="245"/>
      <c r="Q132" s="245"/>
      <c r="R132" s="245"/>
      <c r="S132" s="245"/>
    </row>
    <row r="133" spans="1:19" s="244" customFormat="1" ht="12.75" customHeight="1" x14ac:dyDescent="0.25">
      <c r="A133" s="164"/>
      <c r="B133" s="36"/>
      <c r="C133" s="36"/>
      <c r="D133" s="25"/>
      <c r="E133" s="1054" t="str">
        <f>IF(L121=EUConst_Relevant,HYPERLINK("#" &amp; Q133,EUConst_MsgDescription),"")</f>
        <v/>
      </c>
      <c r="F133" s="1054"/>
      <c r="G133" s="1054"/>
      <c r="H133" s="1054"/>
      <c r="I133" s="1054"/>
      <c r="J133" s="1054"/>
      <c r="K133" s="1054"/>
      <c r="L133" s="1054"/>
      <c r="M133" s="1054"/>
      <c r="N133" s="1054"/>
      <c r="O133" s="173"/>
      <c r="P133" s="22" t="s">
        <v>175</v>
      </c>
      <c r="Q133" s="371" t="str">
        <f>"#"&amp;ADDRESS(ROW($C$10),COLUMN($C$10))</f>
        <v>#$C$10</v>
      </c>
      <c r="R133" s="245"/>
      <c r="S133" s="245"/>
    </row>
    <row r="134" spans="1:19" s="244" customFormat="1" ht="5.0999999999999996" customHeight="1" x14ac:dyDescent="0.25">
      <c r="A134" s="164"/>
      <c r="B134" s="36"/>
      <c r="C134" s="36"/>
      <c r="D134" s="185"/>
      <c r="E134" s="185"/>
      <c r="F134" s="185"/>
      <c r="G134" s="185"/>
      <c r="H134" s="185"/>
      <c r="I134" s="185"/>
      <c r="J134" s="185"/>
      <c r="K134" s="185"/>
      <c r="L134" s="185"/>
      <c r="M134" s="185"/>
      <c r="N134" s="185"/>
      <c r="O134" s="173"/>
      <c r="P134" s="139"/>
      <c r="Q134" s="245"/>
      <c r="R134" s="245"/>
      <c r="S134" s="245"/>
    </row>
    <row r="135" spans="1:19" s="244" customFormat="1" ht="38.25" customHeight="1" x14ac:dyDescent="0.25">
      <c r="A135" s="164"/>
      <c r="B135" s="36"/>
      <c r="C135" s="36"/>
      <c r="D135" s="24"/>
      <c r="E135" s="943"/>
      <c r="F135" s="944"/>
      <c r="G135" s="944"/>
      <c r="H135" s="944"/>
      <c r="I135" s="944"/>
      <c r="J135" s="944"/>
      <c r="K135" s="944"/>
      <c r="L135" s="944"/>
      <c r="M135" s="944"/>
      <c r="N135" s="945"/>
      <c r="O135" s="173"/>
      <c r="P135" s="245"/>
      <c r="Q135" s="245"/>
      <c r="R135" s="245"/>
      <c r="S135" s="245"/>
    </row>
    <row r="136" spans="1:19" s="244" customFormat="1" ht="5.0999999999999996" customHeight="1" x14ac:dyDescent="0.25">
      <c r="A136" s="164"/>
      <c r="B136" s="36"/>
      <c r="C136" s="36"/>
      <c r="D136" s="25"/>
      <c r="E136" s="36"/>
      <c r="F136" s="36"/>
      <c r="G136" s="36"/>
      <c r="H136" s="36"/>
      <c r="I136" s="36"/>
      <c r="J136" s="36"/>
      <c r="K136" s="36"/>
      <c r="L136" s="36"/>
      <c r="M136" s="36"/>
      <c r="N136" s="36"/>
      <c r="O136" s="173"/>
      <c r="P136" s="245"/>
      <c r="Q136" s="245"/>
      <c r="R136" s="245"/>
      <c r="S136" s="245"/>
    </row>
    <row r="137" spans="1:19" s="244" customFormat="1" ht="12.75" customHeight="1" x14ac:dyDescent="0.25">
      <c r="A137" s="164"/>
      <c r="B137" s="36"/>
      <c r="C137" s="36"/>
      <c r="D137" s="25"/>
      <c r="E137" s="118"/>
      <c r="F137" s="894" t="str">
        <f>Translations!$B$210</f>
        <v>Hänvisning till externa filer, i förekommande fall</v>
      </c>
      <c r="G137" s="894"/>
      <c r="H137" s="894"/>
      <c r="I137" s="894"/>
      <c r="J137" s="894"/>
      <c r="K137" s="845"/>
      <c r="L137" s="845"/>
      <c r="M137" s="845"/>
      <c r="N137" s="845"/>
      <c r="O137" s="173"/>
      <c r="P137" s="245"/>
      <c r="Q137" s="245"/>
      <c r="R137" s="245"/>
      <c r="S137" s="245"/>
    </row>
    <row r="138" spans="1:19" s="244" customFormat="1" ht="5.0999999999999996" customHeight="1" thickBot="1" x14ac:dyDescent="0.3">
      <c r="A138" s="164"/>
      <c r="B138" s="36"/>
      <c r="C138" s="36"/>
      <c r="D138" s="25"/>
      <c r="E138" s="36"/>
      <c r="F138" s="36"/>
      <c r="G138" s="36"/>
      <c r="H138" s="36"/>
      <c r="I138" s="36"/>
      <c r="J138" s="36"/>
      <c r="K138" s="36"/>
      <c r="L138" s="36"/>
      <c r="M138" s="36"/>
      <c r="N138" s="36"/>
      <c r="O138" s="173"/>
      <c r="P138" s="245"/>
      <c r="Q138" s="245"/>
      <c r="R138" s="245"/>
      <c r="S138" s="245"/>
    </row>
    <row r="139" spans="1:19" s="244" customFormat="1" ht="12.75" customHeight="1" x14ac:dyDescent="0.25">
      <c r="A139" s="164"/>
      <c r="B139" s="36"/>
      <c r="C139" s="36"/>
      <c r="D139" s="185" t="s">
        <v>28</v>
      </c>
      <c r="E139" s="947" t="str">
        <f>Translations!$B$258</f>
        <v>Har den hierarkiska ordningen följts?</v>
      </c>
      <c r="F139" s="947"/>
      <c r="G139" s="947"/>
      <c r="H139" s="1046"/>
      <c r="I139" s="260"/>
      <c r="J139" s="256" t="str">
        <f>Translations!$B$259</f>
        <v>Om inte, varför?</v>
      </c>
      <c r="K139" s="871"/>
      <c r="L139" s="872"/>
      <c r="M139" s="872"/>
      <c r="N139" s="886"/>
      <c r="O139" s="173"/>
      <c r="P139" s="245"/>
      <c r="Q139" s="245"/>
      <c r="R139" s="245"/>
      <c r="S139" s="251" t="b">
        <f>AND(I139&lt;&gt;"",I139=FALSE)</f>
        <v>0</v>
      </c>
    </row>
    <row r="140" spans="1:19" s="244" customFormat="1" ht="5.0999999999999996" customHeight="1" x14ac:dyDescent="0.25">
      <c r="A140" s="164"/>
      <c r="B140" s="36"/>
      <c r="C140" s="36"/>
      <c r="D140" s="36"/>
      <c r="E140" s="431"/>
      <c r="F140" s="431"/>
      <c r="G140" s="431"/>
      <c r="H140" s="431"/>
      <c r="I140" s="431"/>
      <c r="J140" s="431"/>
      <c r="K140" s="431"/>
      <c r="L140" s="431"/>
      <c r="M140" s="431"/>
      <c r="N140" s="431"/>
      <c r="O140" s="173"/>
      <c r="P140" s="245"/>
      <c r="Q140" s="245"/>
      <c r="R140" s="245"/>
      <c r="S140" s="253"/>
    </row>
    <row r="141" spans="1:19" s="244" customFormat="1" ht="12.75" customHeight="1" x14ac:dyDescent="0.25">
      <c r="A141" s="164"/>
      <c r="B141" s="36"/>
      <c r="C141" s="36"/>
      <c r="D141" s="12"/>
      <c r="E141" s="12"/>
      <c r="F141" s="657" t="str">
        <f>Translations!$B$264</f>
        <v>Ytterligare uppgifter om eventuella avvikelser från hierarkin</v>
      </c>
      <c r="G141" s="657"/>
      <c r="H141" s="657"/>
      <c r="I141" s="657"/>
      <c r="J141" s="657"/>
      <c r="K141" s="657"/>
      <c r="L141" s="657"/>
      <c r="M141" s="657"/>
      <c r="N141" s="657"/>
      <c r="O141" s="173"/>
      <c r="P141" s="245"/>
      <c r="Q141" s="245"/>
      <c r="R141" s="245"/>
      <c r="S141" s="253"/>
    </row>
    <row r="142" spans="1:19" s="244" customFormat="1" ht="25.5" customHeight="1" thickBot="1" x14ac:dyDescent="0.3">
      <c r="A142" s="164"/>
      <c r="B142" s="36"/>
      <c r="C142" s="36"/>
      <c r="D142" s="12"/>
      <c r="E142" s="12"/>
      <c r="F142" s="982"/>
      <c r="G142" s="983"/>
      <c r="H142" s="983"/>
      <c r="I142" s="983"/>
      <c r="J142" s="983"/>
      <c r="K142" s="983"/>
      <c r="L142" s="983"/>
      <c r="M142" s="983"/>
      <c r="N142" s="984"/>
      <c r="O142" s="173"/>
      <c r="P142" s="245"/>
      <c r="Q142" s="245"/>
      <c r="R142" s="245"/>
      <c r="S142" s="273" t="b">
        <f>S139</f>
        <v>0</v>
      </c>
    </row>
    <row r="143" spans="1:19" s="244" customFormat="1" ht="5.0999999999999996" customHeight="1" x14ac:dyDescent="0.25">
      <c r="A143" s="164"/>
      <c r="B143" s="36"/>
      <c r="C143" s="36"/>
      <c r="D143" s="25"/>
      <c r="E143" s="36"/>
      <c r="F143" s="36"/>
      <c r="G143" s="36"/>
      <c r="H143" s="36"/>
      <c r="I143" s="36"/>
      <c r="J143" s="36"/>
      <c r="K143" s="36"/>
      <c r="L143" s="36"/>
      <c r="M143" s="36"/>
      <c r="N143" s="36"/>
      <c r="O143" s="173"/>
      <c r="P143" s="245"/>
      <c r="Q143" s="245"/>
      <c r="R143" s="245"/>
      <c r="S143" s="245"/>
    </row>
    <row r="144" spans="1:19" x14ac:dyDescent="0.25">
      <c r="B144" s="176"/>
      <c r="C144" s="176"/>
      <c r="D144" s="176"/>
      <c r="E144" s="1047" t="str">
        <f>IF(L121=EUConst_Relevant,HYPERLINK(Q144,EUconst_MsgBackToSheetF),"")</f>
        <v/>
      </c>
      <c r="F144" s="1048"/>
      <c r="G144" s="1048"/>
      <c r="H144" s="1048"/>
      <c r="I144" s="1048"/>
      <c r="J144" s="1048"/>
      <c r="K144" s="1048"/>
      <c r="L144" s="1048"/>
      <c r="M144" s="1048"/>
      <c r="N144" s="1049"/>
      <c r="O144" s="173"/>
      <c r="P144" s="186" t="s">
        <v>281</v>
      </c>
      <c r="Q144" s="188" t="str">
        <f>Q123</f>
        <v/>
      </c>
    </row>
    <row r="145" spans="1:19" x14ac:dyDescent="0.25">
      <c r="B145" s="184"/>
      <c r="C145" s="184"/>
      <c r="D145" s="184"/>
      <c r="E145" s="184"/>
      <c r="F145" s="184"/>
      <c r="G145" s="184"/>
      <c r="H145" s="184"/>
      <c r="I145" s="184"/>
      <c r="J145" s="184"/>
      <c r="K145" s="184"/>
      <c r="L145" s="184"/>
      <c r="M145" s="184"/>
      <c r="N145" s="184"/>
      <c r="O145" s="173"/>
    </row>
    <row r="146" spans="1:19" ht="15.6" x14ac:dyDescent="0.3">
      <c r="B146" s="176"/>
      <c r="C146" s="182" t="s">
        <v>250</v>
      </c>
      <c r="D146" s="1056" t="str">
        <f>Translations!$B$426</f>
        <v>Dolime</v>
      </c>
      <c r="E146" s="1056"/>
      <c r="F146" s="1056"/>
      <c r="G146" s="1056"/>
      <c r="H146" s="1056"/>
      <c r="I146" s="1056"/>
      <c r="J146" s="1056"/>
      <c r="K146" s="1056"/>
      <c r="L146" s="1056"/>
      <c r="M146" s="1056"/>
      <c r="N146" s="1056"/>
      <c r="O146" s="173"/>
      <c r="P146" s="174"/>
    </row>
    <row r="147" spans="1:19" ht="5.0999999999999996" customHeight="1" x14ac:dyDescent="0.25">
      <c r="B147" s="176"/>
      <c r="C147" s="176"/>
      <c r="D147" s="176"/>
      <c r="E147" s="176"/>
      <c r="F147" s="176"/>
      <c r="G147" s="176"/>
      <c r="H147" s="176"/>
      <c r="I147" s="176"/>
      <c r="J147" s="176"/>
      <c r="K147" s="176"/>
      <c r="L147" s="176"/>
      <c r="M147" s="173"/>
      <c r="N147" s="173"/>
      <c r="O147" s="173"/>
      <c r="P147" s="174"/>
    </row>
    <row r="148" spans="1:19" ht="13.8" x14ac:dyDescent="0.25">
      <c r="B148" s="176"/>
      <c r="C148" s="183"/>
      <c r="D148" s="1064" t="str">
        <f>Translations!$B$508</f>
        <v>Verktyg för att beräkna historiska verksamhetsnivåer för dolimedelanläggningar</v>
      </c>
      <c r="E148" s="1053"/>
      <c r="F148" s="1053"/>
      <c r="G148" s="1053"/>
      <c r="H148" s="1053"/>
      <c r="I148" s="1053"/>
      <c r="J148" s="1053"/>
      <c r="K148" s="1053"/>
      <c r="L148" s="1053"/>
      <c r="M148" s="1053"/>
      <c r="N148" s="1053"/>
      <c r="O148" s="173"/>
      <c r="P148" s="174"/>
    </row>
    <row r="149" spans="1:19" ht="5.0999999999999996" customHeight="1" thickBot="1" x14ac:dyDescent="0.3">
      <c r="B149" s="176"/>
      <c r="C149" s="176"/>
      <c r="D149" s="176"/>
      <c r="E149" s="176"/>
      <c r="F149" s="176"/>
      <c r="G149" s="176"/>
      <c r="H149" s="176"/>
      <c r="I149" s="176"/>
      <c r="J149" s="176"/>
      <c r="K149" s="176"/>
      <c r="L149" s="176"/>
      <c r="M149" s="173"/>
      <c r="N149" s="173"/>
      <c r="O149" s="173"/>
      <c r="P149" s="174"/>
    </row>
    <row r="150" spans="1:19" ht="14.4" thickBot="1" x14ac:dyDescent="0.3">
      <c r="B150" s="176"/>
      <c r="C150" s="176"/>
      <c r="D150" s="185" t="s">
        <v>25</v>
      </c>
      <c r="E150" s="1052" t="str">
        <f>Translations!$B$435</f>
        <v>Verktygets relevans för er anläggning:</v>
      </c>
      <c r="F150" s="1052"/>
      <c r="G150" s="1052"/>
      <c r="H150" s="1052"/>
      <c r="I150" s="1052"/>
      <c r="J150" s="1052"/>
      <c r="K150" s="1057"/>
      <c r="L150" s="1058" t="str">
        <f>IF(CNTR_ExistSubInstEntries,IF(COUNTIF(CNTR_SubInstListNames,INDEX(EUconst_BMlistNames,MATCH(Q150,EUconst_BMlistMainNumberOfBM,0)))&gt;0,EUConst_Relevant,EUConst_NotRelevant),"")</f>
        <v/>
      </c>
      <c r="M150" s="1059"/>
      <c r="N150" s="1060"/>
      <c r="O150" s="173"/>
      <c r="P150" s="186" t="s">
        <v>280</v>
      </c>
      <c r="Q150" s="187">
        <v>13</v>
      </c>
      <c r="S150" s="314" t="b">
        <f>L150=EUConst_NotRelevant</f>
        <v>0</v>
      </c>
    </row>
    <row r="151" spans="1:19" x14ac:dyDescent="0.25">
      <c r="B151" s="176"/>
      <c r="C151" s="176"/>
      <c r="D151" s="184"/>
      <c r="E151" s="1050" t="str">
        <f>Translations!$B$436</f>
        <v>Detta meddelande visas automatiskt på grundval av er tidigare inmatning i bladet ”C_InstallationDescription", avsnitt C.I.</v>
      </c>
      <c r="F151" s="1051"/>
      <c r="G151" s="1051"/>
      <c r="H151" s="1051"/>
      <c r="I151" s="1051"/>
      <c r="J151" s="1051"/>
      <c r="K151" s="1051"/>
      <c r="L151" s="1051"/>
      <c r="M151" s="1051"/>
      <c r="N151" s="1051"/>
      <c r="O151" s="173"/>
      <c r="P151" s="174"/>
    </row>
    <row r="152" spans="1:19" x14ac:dyDescent="0.25">
      <c r="B152" s="176"/>
      <c r="C152" s="176"/>
      <c r="D152" s="176"/>
      <c r="E152" s="1047" t="str">
        <f>IF(L150=EUConst_Relevant,HYPERLINK(Q152,EUconst_MsgBackToSheetF),"")</f>
        <v/>
      </c>
      <c r="F152" s="1048"/>
      <c r="G152" s="1048"/>
      <c r="H152" s="1048"/>
      <c r="I152" s="1048"/>
      <c r="J152" s="1048"/>
      <c r="K152" s="1048"/>
      <c r="L152" s="1048"/>
      <c r="M152" s="1048"/>
      <c r="N152" s="1049"/>
      <c r="O152" s="173"/>
      <c r="P152" s="186" t="s">
        <v>281</v>
      </c>
      <c r="Q152" s="188" t="str">
        <f>IF(ISNUMBER(MATCH(Q150,CNTR_SubInstListBMnumbers,0)),"#JUMP_F"&amp;MATCH(Q150,CNTR_SubInstListBMnumbers,0),"")</f>
        <v/>
      </c>
    </row>
    <row r="153" spans="1:19" ht="5.0999999999999996" customHeight="1" x14ac:dyDescent="0.25">
      <c r="B153" s="176"/>
      <c r="C153" s="176"/>
      <c r="D153" s="176"/>
      <c r="E153" s="176"/>
      <c r="F153" s="176"/>
      <c r="G153" s="176"/>
      <c r="H153" s="176"/>
      <c r="I153" s="176"/>
      <c r="J153" s="176"/>
      <c r="K153" s="176"/>
      <c r="L153" s="176"/>
      <c r="M153" s="173"/>
      <c r="N153" s="173"/>
      <c r="O153" s="173"/>
      <c r="P153" s="174"/>
    </row>
    <row r="154" spans="1:19" s="244" customFormat="1" ht="12.75" customHeight="1" x14ac:dyDescent="0.25">
      <c r="A154" s="164"/>
      <c r="B154" s="36"/>
      <c r="C154" s="36"/>
      <c r="D154" s="185" t="s">
        <v>26</v>
      </c>
      <c r="E154" s="1052" t="str">
        <f>Translations!$B$249</f>
        <v>Information om tillämpad metod</v>
      </c>
      <c r="F154" s="1053"/>
      <c r="G154" s="1053"/>
      <c r="H154" s="1053"/>
      <c r="I154" s="1053"/>
      <c r="J154" s="1053"/>
      <c r="K154" s="1053"/>
      <c r="L154" s="1053"/>
      <c r="M154" s="1053"/>
      <c r="N154" s="1053"/>
      <c r="O154" s="173"/>
      <c r="P154" s="245"/>
      <c r="Q154" s="245"/>
      <c r="R154" s="245"/>
      <c r="S154" s="245"/>
    </row>
    <row r="155" spans="1:19" s="244" customFormat="1" ht="12.75" customHeight="1" x14ac:dyDescent="0.25">
      <c r="A155" s="164"/>
      <c r="B155" s="36"/>
      <c r="C155" s="36"/>
      <c r="D155" s="25"/>
      <c r="E155" s="711" t="str">
        <f>Translations!$B$506</f>
        <v>Var god välj nedan den datakälla som används för kalkegenskaper (CaO- och MgO-innehåll) enligt avsnitt 4.6 i bilaga VII till FAR.</v>
      </c>
      <c r="F155" s="712"/>
      <c r="G155" s="712"/>
      <c r="H155" s="712"/>
      <c r="I155" s="712"/>
      <c r="J155" s="712"/>
      <c r="K155" s="712"/>
      <c r="L155" s="712"/>
      <c r="M155" s="712"/>
      <c r="N155" s="712"/>
      <c r="O155" s="173"/>
      <c r="P155" s="245"/>
      <c r="Q155" s="245"/>
      <c r="R155" s="245"/>
      <c r="S155" s="245"/>
    </row>
    <row r="156" spans="1:19" s="244" customFormat="1" ht="25.5" customHeight="1" x14ac:dyDescent="0.25">
      <c r="A156" s="164"/>
      <c r="B156" s="36"/>
      <c r="C156" s="36"/>
      <c r="D156" s="25"/>
      <c r="E156" s="711" t="str">
        <f>Translations!$B$253</f>
        <v>Eftersom mer än en av datakällorna kan vara relevanta kan högst tre källor anges enligt mallen. Om ännu fler datakällor är relevanta, var god ange de tre viktigaste källorna och beskriv metoden närmare nedan.</v>
      </c>
      <c r="F156" s="712"/>
      <c r="G156" s="712"/>
      <c r="H156" s="712"/>
      <c r="I156" s="712"/>
      <c r="J156" s="712"/>
      <c r="K156" s="712"/>
      <c r="L156" s="712"/>
      <c r="M156" s="712"/>
      <c r="N156" s="712"/>
      <c r="O156" s="173"/>
      <c r="P156" s="245"/>
      <c r="Q156" s="245"/>
      <c r="R156" s="245"/>
      <c r="S156" s="245"/>
    </row>
    <row r="157" spans="1:19" s="264" customFormat="1" ht="25.5" customHeight="1" x14ac:dyDescent="0.25">
      <c r="A157" s="263"/>
      <c r="B157" s="119"/>
      <c r="C157" s="36"/>
      <c r="D157" s="120"/>
      <c r="E157" s="121"/>
      <c r="F157" s="121"/>
      <c r="G157" s="121"/>
      <c r="H157" s="121"/>
      <c r="I157" s="863" t="str">
        <f>Translations!$B$254</f>
        <v>Datakälla</v>
      </c>
      <c r="J157" s="863"/>
      <c r="K157" s="863" t="str">
        <f>Translations!$B$255</f>
        <v>Andra datakällor 
(i förekommande fall)</v>
      </c>
      <c r="L157" s="863"/>
      <c r="M157" s="863" t="str">
        <f>Translations!$B$255</f>
        <v>Andra datakällor 
(i förekommande fall)</v>
      </c>
      <c r="N157" s="863"/>
      <c r="O157" s="173"/>
      <c r="P157" s="262"/>
      <c r="Q157" s="262"/>
      <c r="R157" s="262"/>
      <c r="S157" s="262"/>
    </row>
    <row r="158" spans="1:19" s="244" customFormat="1" ht="12.75" customHeight="1" x14ac:dyDescent="0.25">
      <c r="A158" s="164"/>
      <c r="B158" s="36"/>
      <c r="C158" s="36"/>
      <c r="D158" s="25"/>
      <c r="E158" s="118"/>
      <c r="F158" s="869" t="str">
        <f>Translations!$B$507</f>
        <v>Uppgifter om sammansättning</v>
      </c>
      <c r="G158" s="869"/>
      <c r="H158" s="870"/>
      <c r="I158" s="871"/>
      <c r="J158" s="872"/>
      <c r="K158" s="873"/>
      <c r="L158" s="874"/>
      <c r="M158" s="873"/>
      <c r="N158" s="890"/>
      <c r="O158" s="173"/>
      <c r="P158" s="245"/>
      <c r="Q158" s="245"/>
      <c r="R158" s="245"/>
      <c r="S158" s="245"/>
    </row>
    <row r="159" spans="1:19" ht="5.0999999999999996" customHeight="1" x14ac:dyDescent="0.25">
      <c r="B159" s="176"/>
      <c r="C159" s="176"/>
      <c r="D159" s="176"/>
      <c r="E159" s="176"/>
      <c r="F159" s="176"/>
      <c r="G159" s="176"/>
      <c r="H159" s="176"/>
      <c r="I159" s="176"/>
      <c r="J159" s="176"/>
      <c r="K159" s="176"/>
      <c r="L159" s="176"/>
      <c r="M159" s="173"/>
      <c r="N159" s="173"/>
      <c r="O159" s="173"/>
      <c r="P159" s="174"/>
    </row>
    <row r="160" spans="1:19" s="244" customFormat="1" ht="12.75" customHeight="1" x14ac:dyDescent="0.25">
      <c r="A160" s="164"/>
      <c r="B160" s="36"/>
      <c r="C160" s="36"/>
      <c r="D160" s="185" t="s">
        <v>27</v>
      </c>
      <c r="E160" s="1052" t="str">
        <f>Translations!$B$504</f>
        <v>Närmare beskrivning</v>
      </c>
      <c r="F160" s="1053"/>
      <c r="G160" s="1053"/>
      <c r="H160" s="1053"/>
      <c r="I160" s="1053"/>
      <c r="J160" s="1053"/>
      <c r="K160" s="1053"/>
      <c r="L160" s="1053"/>
      <c r="M160" s="1053"/>
      <c r="N160" s="1053"/>
      <c r="O160" s="173"/>
      <c r="P160" s="245"/>
      <c r="Q160" s="245"/>
      <c r="R160" s="245"/>
      <c r="S160" s="245"/>
    </row>
    <row r="161" spans="1:19" s="244" customFormat="1" ht="5.0999999999999996" customHeight="1" x14ac:dyDescent="0.25">
      <c r="A161" s="164"/>
      <c r="B161" s="36"/>
      <c r="C161" s="36"/>
      <c r="D161" s="185"/>
      <c r="E161" s="185"/>
      <c r="F161" s="185"/>
      <c r="G161" s="185"/>
      <c r="H161" s="185"/>
      <c r="I161" s="185"/>
      <c r="J161" s="185"/>
      <c r="K161" s="185"/>
      <c r="L161" s="185"/>
      <c r="M161" s="185"/>
      <c r="N161" s="185"/>
      <c r="O161" s="173"/>
      <c r="P161" s="245"/>
      <c r="Q161" s="245"/>
      <c r="R161" s="245"/>
      <c r="S161" s="245"/>
    </row>
    <row r="162" spans="1:19" s="244" customFormat="1" ht="12.75" customHeight="1" x14ac:dyDescent="0.25">
      <c r="A162" s="164"/>
      <c r="B162" s="36"/>
      <c r="C162" s="36"/>
      <c r="D162" s="25"/>
      <c r="E162" s="1054" t="str">
        <f>IF(L150=EUConst_Relevant,HYPERLINK("#" &amp; Q162,EUConst_MsgDescription),"")</f>
        <v/>
      </c>
      <c r="F162" s="1054"/>
      <c r="G162" s="1054"/>
      <c r="H162" s="1054"/>
      <c r="I162" s="1054"/>
      <c r="J162" s="1054"/>
      <c r="K162" s="1054"/>
      <c r="L162" s="1054"/>
      <c r="M162" s="1054"/>
      <c r="N162" s="1054"/>
      <c r="O162" s="173"/>
      <c r="P162" s="22" t="s">
        <v>175</v>
      </c>
      <c r="Q162" s="371" t="str">
        <f>"#"&amp;ADDRESS(ROW($C$10),COLUMN($C$10))</f>
        <v>#$C$10</v>
      </c>
      <c r="R162" s="245"/>
      <c r="S162" s="245"/>
    </row>
    <row r="163" spans="1:19" s="244" customFormat="1" ht="5.0999999999999996" customHeight="1" x14ac:dyDescent="0.25">
      <c r="A163" s="164"/>
      <c r="B163" s="36"/>
      <c r="C163" s="36"/>
      <c r="D163" s="185"/>
      <c r="E163" s="185"/>
      <c r="F163" s="185"/>
      <c r="G163" s="185"/>
      <c r="H163" s="185"/>
      <c r="I163" s="185"/>
      <c r="J163" s="185"/>
      <c r="K163" s="185"/>
      <c r="L163" s="185"/>
      <c r="M163" s="185"/>
      <c r="N163" s="185"/>
      <c r="O163" s="173"/>
      <c r="P163" s="139"/>
      <c r="Q163" s="245"/>
      <c r="R163" s="245"/>
      <c r="S163" s="245"/>
    </row>
    <row r="164" spans="1:19" s="244" customFormat="1" ht="38.25" customHeight="1" x14ac:dyDescent="0.25">
      <c r="A164" s="164"/>
      <c r="B164" s="36"/>
      <c r="C164" s="36"/>
      <c r="D164" s="24"/>
      <c r="E164" s="943"/>
      <c r="F164" s="944"/>
      <c r="G164" s="944"/>
      <c r="H164" s="944"/>
      <c r="I164" s="944"/>
      <c r="J164" s="944"/>
      <c r="K164" s="944"/>
      <c r="L164" s="944"/>
      <c r="M164" s="944"/>
      <c r="N164" s="945"/>
      <c r="O164" s="173"/>
      <c r="P164" s="245"/>
      <c r="Q164" s="245"/>
      <c r="R164" s="245"/>
      <c r="S164" s="245"/>
    </row>
    <row r="165" spans="1:19" s="244" customFormat="1" ht="5.0999999999999996" customHeight="1" x14ac:dyDescent="0.25">
      <c r="A165" s="164"/>
      <c r="B165" s="36"/>
      <c r="C165" s="36"/>
      <c r="D165" s="25"/>
      <c r="E165" s="36"/>
      <c r="F165" s="36"/>
      <c r="G165" s="36"/>
      <c r="H165" s="36"/>
      <c r="I165" s="36"/>
      <c r="J165" s="36"/>
      <c r="K165" s="36"/>
      <c r="L165" s="36"/>
      <c r="M165" s="36"/>
      <c r="N165" s="36"/>
      <c r="O165" s="173"/>
      <c r="P165" s="245"/>
      <c r="Q165" s="245"/>
      <c r="R165" s="245"/>
      <c r="S165" s="245"/>
    </row>
    <row r="166" spans="1:19" s="244" customFormat="1" ht="12.75" customHeight="1" x14ac:dyDescent="0.25">
      <c r="A166" s="164"/>
      <c r="B166" s="36"/>
      <c r="C166" s="36"/>
      <c r="D166" s="25"/>
      <c r="E166" s="118"/>
      <c r="F166" s="894" t="str">
        <f>Translations!$B$210</f>
        <v>Hänvisning till externa filer, i förekommande fall</v>
      </c>
      <c r="G166" s="894"/>
      <c r="H166" s="894"/>
      <c r="I166" s="894"/>
      <c r="J166" s="894"/>
      <c r="K166" s="845"/>
      <c r="L166" s="845"/>
      <c r="M166" s="845"/>
      <c r="N166" s="845"/>
      <c r="O166" s="173"/>
      <c r="P166" s="245"/>
      <c r="Q166" s="245"/>
      <c r="R166" s="245"/>
      <c r="S166" s="245"/>
    </row>
    <row r="167" spans="1:19" s="244" customFormat="1" ht="5.0999999999999996" customHeight="1" thickBot="1" x14ac:dyDescent="0.3">
      <c r="A167" s="164"/>
      <c r="B167" s="36"/>
      <c r="C167" s="36"/>
      <c r="D167" s="25"/>
      <c r="E167" s="36"/>
      <c r="F167" s="36"/>
      <c r="G167" s="36"/>
      <c r="H167" s="36"/>
      <c r="I167" s="36"/>
      <c r="J167" s="36"/>
      <c r="K167" s="36"/>
      <c r="L167" s="36"/>
      <c r="M167" s="36"/>
      <c r="N167" s="36"/>
      <c r="O167" s="173"/>
      <c r="P167" s="245"/>
      <c r="Q167" s="245"/>
      <c r="R167" s="245"/>
      <c r="S167" s="245"/>
    </row>
    <row r="168" spans="1:19" s="244" customFormat="1" ht="12.75" customHeight="1" x14ac:dyDescent="0.25">
      <c r="A168" s="164"/>
      <c r="B168" s="36"/>
      <c r="C168" s="36"/>
      <c r="D168" s="185" t="s">
        <v>28</v>
      </c>
      <c r="E168" s="947" t="str">
        <f>Translations!$B$258</f>
        <v>Har den hierarkiska ordningen följts?</v>
      </c>
      <c r="F168" s="947"/>
      <c r="G168" s="947"/>
      <c r="H168" s="1046"/>
      <c r="I168" s="260"/>
      <c r="J168" s="256" t="str">
        <f>Translations!$B$259</f>
        <v>Om inte, varför?</v>
      </c>
      <c r="K168" s="871"/>
      <c r="L168" s="872"/>
      <c r="M168" s="872"/>
      <c r="N168" s="886"/>
      <c r="O168" s="173"/>
      <c r="P168" s="245"/>
      <c r="Q168" s="245"/>
      <c r="R168" s="245"/>
      <c r="S168" s="251" t="b">
        <f>AND(I168&lt;&gt;"",I168=FALSE)</f>
        <v>0</v>
      </c>
    </row>
    <row r="169" spans="1:19" s="244" customFormat="1" ht="5.0999999999999996" customHeight="1" x14ac:dyDescent="0.25">
      <c r="A169" s="164"/>
      <c r="B169" s="36"/>
      <c r="C169" s="36"/>
      <c r="D169" s="36"/>
      <c r="E169" s="431"/>
      <c r="F169" s="431"/>
      <c r="G169" s="431"/>
      <c r="H169" s="431"/>
      <c r="I169" s="431"/>
      <c r="J169" s="431"/>
      <c r="K169" s="431"/>
      <c r="L169" s="431"/>
      <c r="M169" s="431"/>
      <c r="N169" s="431"/>
      <c r="O169" s="173"/>
      <c r="P169" s="245"/>
      <c r="Q169" s="245"/>
      <c r="R169" s="245"/>
      <c r="S169" s="253"/>
    </row>
    <row r="170" spans="1:19" s="244" customFormat="1" ht="12.75" customHeight="1" x14ac:dyDescent="0.25">
      <c r="A170" s="164"/>
      <c r="B170" s="36"/>
      <c r="C170" s="36"/>
      <c r="D170" s="12"/>
      <c r="E170" s="12"/>
      <c r="F170" s="657" t="str">
        <f>Translations!$B$264</f>
        <v>Ytterligare uppgifter om eventuella avvikelser från hierarkin</v>
      </c>
      <c r="G170" s="657"/>
      <c r="H170" s="657"/>
      <c r="I170" s="657"/>
      <c r="J170" s="657"/>
      <c r="K170" s="657"/>
      <c r="L170" s="657"/>
      <c r="M170" s="657"/>
      <c r="N170" s="657"/>
      <c r="O170" s="173"/>
      <c r="P170" s="245"/>
      <c r="Q170" s="245"/>
      <c r="R170" s="245"/>
      <c r="S170" s="253"/>
    </row>
    <row r="171" spans="1:19" s="244" customFormat="1" ht="25.5" customHeight="1" thickBot="1" x14ac:dyDescent="0.3">
      <c r="A171" s="164"/>
      <c r="B171" s="36"/>
      <c r="C171" s="36"/>
      <c r="D171" s="12"/>
      <c r="E171" s="12"/>
      <c r="F171" s="982"/>
      <c r="G171" s="983"/>
      <c r="H171" s="983"/>
      <c r="I171" s="983"/>
      <c r="J171" s="983"/>
      <c r="K171" s="983"/>
      <c r="L171" s="983"/>
      <c r="M171" s="983"/>
      <c r="N171" s="984"/>
      <c r="O171" s="173"/>
      <c r="P171" s="245"/>
      <c r="Q171" s="245"/>
      <c r="R171" s="245"/>
      <c r="S171" s="273" t="b">
        <f>S168</f>
        <v>0</v>
      </c>
    </row>
    <row r="172" spans="1:19" ht="5.0999999999999996" customHeight="1" x14ac:dyDescent="0.25">
      <c r="B172" s="176"/>
      <c r="C172" s="176"/>
      <c r="D172" s="176"/>
      <c r="E172" s="176"/>
      <c r="F172" s="176"/>
      <c r="G172" s="176"/>
      <c r="H172" s="176"/>
      <c r="I172" s="176"/>
      <c r="J172" s="176"/>
      <c r="K172" s="176"/>
      <c r="L172" s="176"/>
      <c r="M172" s="173"/>
      <c r="N172" s="173"/>
      <c r="O172" s="173"/>
      <c r="P172" s="174"/>
    </row>
    <row r="173" spans="1:19" x14ac:dyDescent="0.25">
      <c r="B173" s="176"/>
      <c r="C173" s="176"/>
      <c r="D173" s="176"/>
      <c r="E173" s="1047" t="str">
        <f>IF(L150=EUConst_Relevant,HYPERLINK(Q173,EUconst_MsgBackToSheetF),"")</f>
        <v/>
      </c>
      <c r="F173" s="1048"/>
      <c r="G173" s="1048"/>
      <c r="H173" s="1048"/>
      <c r="I173" s="1048"/>
      <c r="J173" s="1048"/>
      <c r="K173" s="1048"/>
      <c r="L173" s="1048"/>
      <c r="M173" s="1048"/>
      <c r="N173" s="1049"/>
      <c r="O173" s="173"/>
      <c r="P173" s="186" t="s">
        <v>281</v>
      </c>
      <c r="Q173" s="188" t="str">
        <f>Q152</f>
        <v/>
      </c>
    </row>
    <row r="174" spans="1:19" x14ac:dyDescent="0.25">
      <c r="B174" s="184"/>
      <c r="C174" s="184"/>
      <c r="D174" s="184"/>
      <c r="E174" s="184"/>
      <c r="F174" s="184"/>
      <c r="G174" s="184"/>
      <c r="H174" s="184"/>
      <c r="I174" s="184"/>
      <c r="J174" s="184"/>
      <c r="K174" s="184"/>
      <c r="L174" s="184"/>
      <c r="M174" s="184"/>
      <c r="N174" s="184"/>
      <c r="O174" s="173"/>
    </row>
    <row r="175" spans="1:19" ht="15.6" x14ac:dyDescent="0.3">
      <c r="B175" s="176"/>
      <c r="C175" s="182" t="s">
        <v>251</v>
      </c>
      <c r="D175" s="1056" t="str">
        <f>Translations!$B$427</f>
        <v>Ångkrackning</v>
      </c>
      <c r="E175" s="1056"/>
      <c r="F175" s="1056"/>
      <c r="G175" s="1056"/>
      <c r="H175" s="1056"/>
      <c r="I175" s="1056"/>
      <c r="J175" s="1056"/>
      <c r="K175" s="1056"/>
      <c r="L175" s="1056"/>
      <c r="M175" s="1056"/>
      <c r="N175" s="1056"/>
      <c r="O175" s="173"/>
      <c r="P175" s="174"/>
    </row>
    <row r="176" spans="1:19" ht="5.0999999999999996" customHeight="1" x14ac:dyDescent="0.25">
      <c r="B176" s="176"/>
      <c r="C176" s="176"/>
      <c r="D176" s="176"/>
      <c r="E176" s="176"/>
      <c r="F176" s="176"/>
      <c r="G176" s="176"/>
      <c r="H176" s="176"/>
      <c r="I176" s="176"/>
      <c r="J176" s="176"/>
      <c r="K176" s="176"/>
      <c r="L176" s="176"/>
      <c r="M176" s="173"/>
      <c r="N176" s="173"/>
      <c r="O176" s="173"/>
      <c r="P176" s="174"/>
    </row>
    <row r="177" spans="1:19" ht="13.8" x14ac:dyDescent="0.25">
      <c r="B177" s="176"/>
      <c r="C177" s="183">
        <v>1</v>
      </c>
      <c r="D177" s="1064" t="str">
        <f>Translations!$B$509</f>
        <v>Verktyg för att beräkna historiska verksamhetsnivåer för ångkrackningsdelanläggningar</v>
      </c>
      <c r="E177" s="1053"/>
      <c r="F177" s="1053"/>
      <c r="G177" s="1053"/>
      <c r="H177" s="1053"/>
      <c r="I177" s="1053"/>
      <c r="J177" s="1053"/>
      <c r="K177" s="1053"/>
      <c r="L177" s="1053"/>
      <c r="M177" s="1053"/>
      <c r="N177" s="1053"/>
      <c r="O177" s="173"/>
      <c r="P177" s="174"/>
    </row>
    <row r="178" spans="1:19" ht="5.0999999999999996" customHeight="1" thickBot="1" x14ac:dyDescent="0.3">
      <c r="B178" s="176"/>
      <c r="C178" s="176"/>
      <c r="D178" s="176"/>
      <c r="E178" s="176"/>
      <c r="F178" s="176"/>
      <c r="G178" s="176"/>
      <c r="H178" s="176"/>
      <c r="I178" s="176"/>
      <c r="J178" s="176"/>
      <c r="K178" s="176"/>
      <c r="L178" s="176"/>
      <c r="M178" s="173"/>
      <c r="N178" s="173"/>
      <c r="O178" s="173"/>
      <c r="P178" s="174"/>
    </row>
    <row r="179" spans="1:19" ht="14.4" thickBot="1" x14ac:dyDescent="0.3">
      <c r="B179" s="176"/>
      <c r="C179" s="176"/>
      <c r="D179" s="185" t="s">
        <v>25</v>
      </c>
      <c r="E179" s="1052" t="str">
        <f>Translations!$B$435</f>
        <v>Verktygets relevans för er anläggning:</v>
      </c>
      <c r="F179" s="1052"/>
      <c r="G179" s="1052"/>
      <c r="H179" s="1052"/>
      <c r="I179" s="1052"/>
      <c r="J179" s="1052"/>
      <c r="K179" s="1057"/>
      <c r="L179" s="1058" t="str">
        <f>IF(CNTR_ExistSubInstEntries,IF(COUNTIF(CNTR_SubInstListNames,INDEX(EUconst_BMlistNames,MATCH(Q179,EUconst_BMlistMainNumberOfBM,0)))&gt;0,EUConst_Relevant,EUConst_NotRelevant),"")</f>
        <v/>
      </c>
      <c r="M179" s="1059"/>
      <c r="N179" s="1060"/>
      <c r="O179" s="173"/>
      <c r="P179" s="186" t="s">
        <v>280</v>
      </c>
      <c r="Q179" s="187">
        <v>42</v>
      </c>
      <c r="S179" s="314" t="b">
        <f>L179=EUConst_NotRelevant</f>
        <v>0</v>
      </c>
    </row>
    <row r="180" spans="1:19" x14ac:dyDescent="0.25">
      <c r="B180" s="176"/>
      <c r="C180" s="176"/>
      <c r="D180" s="184"/>
      <c r="E180" s="1050" t="str">
        <f>Translations!$B$436</f>
        <v>Detta meddelande visas automatiskt på grundval av er tidigare inmatning i bladet ”C_InstallationDescription", avsnitt C.I.</v>
      </c>
      <c r="F180" s="1051"/>
      <c r="G180" s="1051"/>
      <c r="H180" s="1051"/>
      <c r="I180" s="1051"/>
      <c r="J180" s="1051"/>
      <c r="K180" s="1051"/>
      <c r="L180" s="1051"/>
      <c r="M180" s="1051"/>
      <c r="N180" s="1051"/>
      <c r="O180" s="173"/>
      <c r="P180" s="174"/>
    </row>
    <row r="181" spans="1:19" x14ac:dyDescent="0.25">
      <c r="B181" s="176"/>
      <c r="C181" s="176"/>
      <c r="D181" s="176"/>
      <c r="E181" s="1047" t="str">
        <f>IF(L179=EUConst_Relevant,HYPERLINK(Q181,EUconst_MsgBackToSheetF),"")</f>
        <v/>
      </c>
      <c r="F181" s="1048"/>
      <c r="G181" s="1048"/>
      <c r="H181" s="1048"/>
      <c r="I181" s="1048"/>
      <c r="J181" s="1048"/>
      <c r="K181" s="1048"/>
      <c r="L181" s="1048"/>
      <c r="M181" s="1048"/>
      <c r="N181" s="1049"/>
      <c r="O181" s="173"/>
      <c r="P181" s="186" t="s">
        <v>281</v>
      </c>
      <c r="Q181" s="188" t="str">
        <f>IF(ISNUMBER(MATCH(Q179,CNTR_SubInstListBMnumbers,0)),"#JUMP_F"&amp;MATCH(Q179,CNTR_SubInstListBMnumbers,0),"")</f>
        <v/>
      </c>
    </row>
    <row r="182" spans="1:19" ht="5.0999999999999996" customHeight="1" x14ac:dyDescent="0.25">
      <c r="B182" s="176"/>
      <c r="C182" s="176"/>
      <c r="D182" s="176"/>
      <c r="E182" s="176"/>
      <c r="F182" s="176"/>
      <c r="G182" s="176"/>
      <c r="H182" s="176"/>
      <c r="I182" s="176"/>
      <c r="J182" s="176"/>
      <c r="K182" s="176"/>
      <c r="L182" s="176"/>
      <c r="M182" s="173"/>
      <c r="N182" s="173"/>
      <c r="O182" s="173"/>
      <c r="P182" s="174"/>
    </row>
    <row r="183" spans="1:19" x14ac:dyDescent="0.25">
      <c r="B183" s="176"/>
      <c r="C183" s="176"/>
      <c r="D183" s="185" t="s">
        <v>26</v>
      </c>
      <c r="E183" s="1052" t="str">
        <f>Translations!$B$510</f>
        <v>Uppgifter om kompletterande insatsvaror:</v>
      </c>
      <c r="F183" s="1053"/>
      <c r="G183" s="1053"/>
      <c r="H183" s="1053"/>
      <c r="I183" s="1053"/>
      <c r="J183" s="1053"/>
      <c r="K183" s="1053"/>
      <c r="L183" s="1053"/>
      <c r="M183" s="1053"/>
      <c r="N183" s="1053"/>
      <c r="O183" s="173"/>
      <c r="P183" s="174"/>
    </row>
    <row r="184" spans="1:19" s="244" customFormat="1" ht="12.75" customHeight="1" x14ac:dyDescent="0.25">
      <c r="A184" s="164"/>
      <c r="B184" s="36"/>
      <c r="C184" s="36"/>
      <c r="D184" s="25"/>
      <c r="E184" s="711" t="str">
        <f>Translations!$B$438</f>
        <v>Var god välj nedan den datakälla som används för kompletterande insatsvaror enligt avsnitt 4.4 i bilaga VII till FAR.</v>
      </c>
      <c r="F184" s="712"/>
      <c r="G184" s="712"/>
      <c r="H184" s="712"/>
      <c r="I184" s="712"/>
      <c r="J184" s="712"/>
      <c r="K184" s="712"/>
      <c r="L184" s="712"/>
      <c r="M184" s="712"/>
      <c r="N184" s="712"/>
      <c r="O184" s="173"/>
      <c r="P184" s="245"/>
      <c r="Q184" s="245"/>
      <c r="R184" s="245"/>
      <c r="S184" s="245"/>
    </row>
    <row r="185" spans="1:19" s="244" customFormat="1" ht="25.5" customHeight="1" x14ac:dyDescent="0.25">
      <c r="A185" s="164"/>
      <c r="B185" s="36"/>
      <c r="C185" s="36"/>
      <c r="D185" s="25"/>
      <c r="E185" s="711" t="str">
        <f>Translations!$B$253</f>
        <v>Eftersom mer än en av datakällorna kan vara relevanta kan högst tre källor anges enligt mallen. Om ännu fler datakällor är relevanta, var god ange de tre viktigaste källorna och beskriv metoden närmare nedan.</v>
      </c>
      <c r="F185" s="712"/>
      <c r="G185" s="712"/>
      <c r="H185" s="712"/>
      <c r="I185" s="712"/>
      <c r="J185" s="712"/>
      <c r="K185" s="712"/>
      <c r="L185" s="712"/>
      <c r="M185" s="712"/>
      <c r="N185" s="712"/>
      <c r="O185" s="173"/>
      <c r="P185" s="245"/>
      <c r="Q185" s="245"/>
      <c r="R185" s="245"/>
      <c r="S185" s="245"/>
    </row>
    <row r="186" spans="1:19" s="264" customFormat="1" ht="25.5" customHeight="1" x14ac:dyDescent="0.25">
      <c r="A186" s="263"/>
      <c r="B186" s="119"/>
      <c r="C186" s="36"/>
      <c r="D186" s="120"/>
      <c r="E186" s="121"/>
      <c r="F186" s="121"/>
      <c r="G186" s="121"/>
      <c r="H186" s="121"/>
      <c r="I186" s="863" t="str">
        <f>Translations!$B$254</f>
        <v>Datakälla</v>
      </c>
      <c r="J186" s="863"/>
      <c r="K186" s="863" t="str">
        <f>Translations!$B$255</f>
        <v>Andra datakällor 
(i förekommande fall)</v>
      </c>
      <c r="L186" s="863"/>
      <c r="M186" s="863" t="str">
        <f>Translations!$B$255</f>
        <v>Andra datakällor 
(i förekommande fall)</v>
      </c>
      <c r="N186" s="863"/>
      <c r="O186" s="173"/>
      <c r="P186" s="262"/>
      <c r="Q186" s="262"/>
      <c r="R186" s="262"/>
      <c r="S186" s="262"/>
    </row>
    <row r="187" spans="1:19" s="244" customFormat="1" ht="25.5" customHeight="1" x14ac:dyDescent="0.25">
      <c r="A187" s="164"/>
      <c r="B187" s="36"/>
      <c r="C187" s="36"/>
      <c r="D187" s="25"/>
      <c r="E187" s="118"/>
      <c r="F187" s="869" t="str">
        <f>Translations!$B$511</f>
        <v>Vätgas, etylen och andra högvärdiga kemikalier</v>
      </c>
      <c r="G187" s="869"/>
      <c r="H187" s="870"/>
      <c r="I187" s="871"/>
      <c r="J187" s="872"/>
      <c r="K187" s="873"/>
      <c r="L187" s="874"/>
      <c r="M187" s="873"/>
      <c r="N187" s="890"/>
      <c r="O187" s="173"/>
      <c r="P187" s="245"/>
      <c r="Q187" s="245"/>
      <c r="R187" s="245"/>
      <c r="S187" s="245"/>
    </row>
    <row r="188" spans="1:19" ht="5.0999999999999996" customHeight="1" x14ac:dyDescent="0.25">
      <c r="B188" s="176"/>
      <c r="C188" s="176"/>
      <c r="D188" s="176"/>
      <c r="E188" s="176"/>
      <c r="F188" s="176"/>
      <c r="G188" s="176"/>
      <c r="H188" s="176"/>
      <c r="I188" s="176"/>
      <c r="J188" s="176"/>
      <c r="K188" s="176"/>
      <c r="L188" s="176"/>
      <c r="M188" s="173"/>
      <c r="N188" s="173"/>
      <c r="O188" s="173"/>
      <c r="P188" s="174"/>
    </row>
    <row r="189" spans="1:19" s="244" customFormat="1" ht="12.75" customHeight="1" x14ac:dyDescent="0.25">
      <c r="A189" s="164"/>
      <c r="B189" s="36"/>
      <c r="C189" s="36"/>
      <c r="D189" s="185" t="s">
        <v>27</v>
      </c>
      <c r="E189" s="1052" t="str">
        <f>Translations!$B$504</f>
        <v>Närmare beskrivning</v>
      </c>
      <c r="F189" s="1053"/>
      <c r="G189" s="1053"/>
      <c r="H189" s="1053"/>
      <c r="I189" s="1053"/>
      <c r="J189" s="1053"/>
      <c r="K189" s="1053"/>
      <c r="L189" s="1053"/>
      <c r="M189" s="1053"/>
      <c r="N189" s="1053"/>
      <c r="O189" s="173"/>
      <c r="P189" s="245"/>
      <c r="Q189" s="245"/>
      <c r="R189" s="245"/>
      <c r="S189" s="245"/>
    </row>
    <row r="190" spans="1:19" s="244" customFormat="1" ht="5.0999999999999996" customHeight="1" x14ac:dyDescent="0.25">
      <c r="A190" s="164"/>
      <c r="B190" s="36"/>
      <c r="C190" s="36"/>
      <c r="D190" s="185"/>
      <c r="E190" s="185"/>
      <c r="F190" s="185"/>
      <c r="G190" s="185"/>
      <c r="H190" s="185"/>
      <c r="I190" s="185"/>
      <c r="J190" s="185"/>
      <c r="K190" s="185"/>
      <c r="L190" s="185"/>
      <c r="M190" s="185"/>
      <c r="N190" s="185"/>
      <c r="O190" s="173"/>
      <c r="P190" s="245"/>
      <c r="Q190" s="245"/>
      <c r="R190" s="245"/>
      <c r="S190" s="245"/>
    </row>
    <row r="191" spans="1:19" s="244" customFormat="1" ht="12.75" customHeight="1" x14ac:dyDescent="0.25">
      <c r="A191" s="164"/>
      <c r="B191" s="36"/>
      <c r="C191" s="36"/>
      <c r="D191" s="25"/>
      <c r="E191" s="1054" t="str">
        <f>IF(L179=EUConst_Relevant,HYPERLINK("#" &amp; Q191,EUConst_MsgDescription),"")</f>
        <v/>
      </c>
      <c r="F191" s="1054"/>
      <c r="G191" s="1054"/>
      <c r="H191" s="1054"/>
      <c r="I191" s="1054"/>
      <c r="J191" s="1054"/>
      <c r="K191" s="1054"/>
      <c r="L191" s="1054"/>
      <c r="M191" s="1054"/>
      <c r="N191" s="1054"/>
      <c r="O191" s="173"/>
      <c r="P191" s="22" t="s">
        <v>175</v>
      </c>
      <c r="Q191" s="371" t="str">
        <f>"#"&amp;ADDRESS(ROW($C$10),COLUMN($C$10))</f>
        <v>#$C$10</v>
      </c>
      <c r="R191" s="245"/>
      <c r="S191" s="245"/>
    </row>
    <row r="192" spans="1:19" s="244" customFormat="1" ht="5.0999999999999996" customHeight="1" x14ac:dyDescent="0.25">
      <c r="A192" s="164"/>
      <c r="B192" s="36"/>
      <c r="C192" s="36"/>
      <c r="D192" s="185"/>
      <c r="E192" s="185"/>
      <c r="F192" s="185"/>
      <c r="G192" s="185"/>
      <c r="H192" s="185"/>
      <c r="I192" s="185"/>
      <c r="J192" s="185"/>
      <c r="K192" s="185"/>
      <c r="L192" s="185"/>
      <c r="M192" s="185"/>
      <c r="N192" s="185"/>
      <c r="O192" s="173"/>
      <c r="P192" s="139"/>
      <c r="Q192" s="245"/>
      <c r="R192" s="245"/>
      <c r="S192" s="245"/>
    </row>
    <row r="193" spans="1:19" s="244" customFormat="1" ht="38.25" customHeight="1" x14ac:dyDescent="0.25">
      <c r="A193" s="164"/>
      <c r="B193" s="36"/>
      <c r="C193" s="36"/>
      <c r="D193" s="24"/>
      <c r="E193" s="943"/>
      <c r="F193" s="944"/>
      <c r="G193" s="944"/>
      <c r="H193" s="944"/>
      <c r="I193" s="944"/>
      <c r="J193" s="944"/>
      <c r="K193" s="944"/>
      <c r="L193" s="944"/>
      <c r="M193" s="944"/>
      <c r="N193" s="945"/>
      <c r="O193" s="173"/>
      <c r="P193" s="245"/>
      <c r="Q193" s="245"/>
      <c r="R193" s="245"/>
      <c r="S193" s="245"/>
    </row>
    <row r="194" spans="1:19" s="244" customFormat="1" ht="5.0999999999999996" customHeight="1" x14ac:dyDescent="0.25">
      <c r="A194" s="164"/>
      <c r="B194" s="36"/>
      <c r="C194" s="36"/>
      <c r="D194" s="25"/>
      <c r="E194" s="36"/>
      <c r="F194" s="36"/>
      <c r="G194" s="36"/>
      <c r="H194" s="36"/>
      <c r="I194" s="36"/>
      <c r="J194" s="36"/>
      <c r="K194" s="36"/>
      <c r="L194" s="36"/>
      <c r="M194" s="36"/>
      <c r="N194" s="36"/>
      <c r="O194" s="173"/>
      <c r="P194" s="245"/>
      <c r="Q194" s="245"/>
      <c r="R194" s="245"/>
      <c r="S194" s="245"/>
    </row>
    <row r="195" spans="1:19" s="244" customFormat="1" ht="12.75" customHeight="1" x14ac:dyDescent="0.25">
      <c r="A195" s="164"/>
      <c r="B195" s="36"/>
      <c r="C195" s="36"/>
      <c r="D195" s="25"/>
      <c r="E195" s="118"/>
      <c r="F195" s="894" t="str">
        <f>Translations!$B$210</f>
        <v>Hänvisning till externa filer, i förekommande fall</v>
      </c>
      <c r="G195" s="894"/>
      <c r="H195" s="894"/>
      <c r="I195" s="894"/>
      <c r="J195" s="894"/>
      <c r="K195" s="845"/>
      <c r="L195" s="845"/>
      <c r="M195" s="845"/>
      <c r="N195" s="845"/>
      <c r="O195" s="173"/>
      <c r="P195" s="245"/>
      <c r="Q195" s="245"/>
      <c r="R195" s="245"/>
      <c r="S195" s="245"/>
    </row>
    <row r="196" spans="1:19" s="244" customFormat="1" ht="5.0999999999999996" customHeight="1" thickBot="1" x14ac:dyDescent="0.3">
      <c r="A196" s="164"/>
      <c r="B196" s="36"/>
      <c r="C196" s="36"/>
      <c r="D196" s="25"/>
      <c r="E196" s="36"/>
      <c r="F196" s="36"/>
      <c r="G196" s="36"/>
      <c r="H196" s="36"/>
      <c r="I196" s="36"/>
      <c r="J196" s="36"/>
      <c r="K196" s="36"/>
      <c r="L196" s="36"/>
      <c r="M196" s="36"/>
      <c r="N196" s="36"/>
      <c r="O196" s="173"/>
      <c r="P196" s="245"/>
      <c r="Q196" s="245"/>
      <c r="R196" s="245"/>
      <c r="S196" s="245"/>
    </row>
    <row r="197" spans="1:19" s="244" customFormat="1" ht="12.75" customHeight="1" x14ac:dyDescent="0.25">
      <c r="A197" s="164"/>
      <c r="B197" s="36"/>
      <c r="C197" s="36"/>
      <c r="D197" s="185" t="s">
        <v>28</v>
      </c>
      <c r="E197" s="947" t="str">
        <f>Translations!$B$258</f>
        <v>Har den hierarkiska ordningen följts?</v>
      </c>
      <c r="F197" s="947"/>
      <c r="G197" s="947"/>
      <c r="H197" s="1046"/>
      <c r="I197" s="260"/>
      <c r="J197" s="256" t="str">
        <f>Translations!$B$259</f>
        <v>Om inte, varför?</v>
      </c>
      <c r="K197" s="871"/>
      <c r="L197" s="872"/>
      <c r="M197" s="872"/>
      <c r="N197" s="886"/>
      <c r="O197" s="173"/>
      <c r="P197" s="245"/>
      <c r="Q197" s="245"/>
      <c r="R197" s="245"/>
      <c r="S197" s="251" t="b">
        <f>AND(I197&lt;&gt;"",I197=FALSE)</f>
        <v>0</v>
      </c>
    </row>
    <row r="198" spans="1:19" s="244" customFormat="1" ht="5.0999999999999996" customHeight="1" x14ac:dyDescent="0.25">
      <c r="A198" s="164"/>
      <c r="B198" s="36"/>
      <c r="C198" s="36"/>
      <c r="D198" s="36"/>
      <c r="E198" s="431"/>
      <c r="F198" s="431"/>
      <c r="G198" s="431"/>
      <c r="H198" s="431"/>
      <c r="I198" s="431"/>
      <c r="J198" s="431"/>
      <c r="K198" s="431"/>
      <c r="L198" s="431"/>
      <c r="M198" s="431"/>
      <c r="N198" s="431"/>
      <c r="O198" s="173"/>
      <c r="P198" s="245"/>
      <c r="Q198" s="245"/>
      <c r="R198" s="245"/>
      <c r="S198" s="253"/>
    </row>
    <row r="199" spans="1:19" s="244" customFormat="1" ht="12.75" customHeight="1" x14ac:dyDescent="0.25">
      <c r="A199" s="164"/>
      <c r="B199" s="36"/>
      <c r="C199" s="36"/>
      <c r="D199" s="12"/>
      <c r="E199" s="12"/>
      <c r="F199" s="657" t="str">
        <f>Translations!$B$264</f>
        <v>Ytterligare uppgifter om eventuella avvikelser från hierarkin</v>
      </c>
      <c r="G199" s="657"/>
      <c r="H199" s="657"/>
      <c r="I199" s="657"/>
      <c r="J199" s="657"/>
      <c r="K199" s="657"/>
      <c r="L199" s="657"/>
      <c r="M199" s="657"/>
      <c r="N199" s="657"/>
      <c r="O199" s="173"/>
      <c r="P199" s="245"/>
      <c r="Q199" s="245"/>
      <c r="R199" s="245"/>
      <c r="S199" s="253"/>
    </row>
    <row r="200" spans="1:19" s="244" customFormat="1" ht="25.5" customHeight="1" thickBot="1" x14ac:dyDescent="0.3">
      <c r="A200" s="164"/>
      <c r="B200" s="36"/>
      <c r="C200" s="36"/>
      <c r="D200" s="12"/>
      <c r="E200" s="12"/>
      <c r="F200" s="982"/>
      <c r="G200" s="983"/>
      <c r="H200" s="983"/>
      <c r="I200" s="983"/>
      <c r="J200" s="983"/>
      <c r="K200" s="983"/>
      <c r="L200" s="983"/>
      <c r="M200" s="983"/>
      <c r="N200" s="984"/>
      <c r="O200" s="173"/>
      <c r="P200" s="245"/>
      <c r="Q200" s="245"/>
      <c r="R200" s="245"/>
      <c r="S200" s="273" t="b">
        <f>S197</f>
        <v>0</v>
      </c>
    </row>
    <row r="201" spans="1:19" ht="5.0999999999999996" customHeight="1" x14ac:dyDescent="0.25">
      <c r="B201" s="176"/>
      <c r="C201" s="176"/>
      <c r="D201" s="176"/>
      <c r="E201" s="176"/>
      <c r="F201" s="176"/>
      <c r="G201" s="176"/>
      <c r="H201" s="176"/>
      <c r="I201" s="176"/>
      <c r="J201" s="176"/>
      <c r="K201" s="176"/>
      <c r="L201" s="176"/>
      <c r="M201" s="173"/>
      <c r="N201" s="173"/>
      <c r="O201" s="173"/>
      <c r="P201" s="174"/>
    </row>
    <row r="202" spans="1:19" x14ac:dyDescent="0.25">
      <c r="B202" s="176"/>
      <c r="C202" s="176"/>
      <c r="D202" s="176"/>
      <c r="E202" s="1047" t="str">
        <f>IF(L179=EUConst_Relevant,HYPERLINK(Q202,EUconst_MsgBackToSheetF),"")</f>
        <v/>
      </c>
      <c r="F202" s="1048"/>
      <c r="G202" s="1048"/>
      <c r="H202" s="1048"/>
      <c r="I202" s="1048"/>
      <c r="J202" s="1048"/>
      <c r="K202" s="1048"/>
      <c r="L202" s="1048"/>
      <c r="M202" s="1048"/>
      <c r="N202" s="1049"/>
      <c r="O202" s="173"/>
      <c r="P202" s="186" t="s">
        <v>281</v>
      </c>
      <c r="Q202" s="188" t="str">
        <f>Q181</f>
        <v/>
      </c>
    </row>
    <row r="203" spans="1:19" x14ac:dyDescent="0.25">
      <c r="B203" s="184"/>
      <c r="C203" s="184"/>
      <c r="D203" s="184"/>
      <c r="E203" s="184"/>
      <c r="F203" s="184"/>
      <c r="G203" s="184"/>
      <c r="H203" s="184"/>
      <c r="I203" s="184"/>
      <c r="J203" s="184"/>
      <c r="K203" s="184"/>
      <c r="L203" s="184"/>
      <c r="M203" s="184"/>
      <c r="N203" s="184"/>
      <c r="O203" s="173"/>
    </row>
    <row r="204" spans="1:19" ht="15.6" x14ac:dyDescent="0.3">
      <c r="B204" s="176"/>
      <c r="C204" s="182" t="s">
        <v>289</v>
      </c>
      <c r="D204" s="1056" t="str">
        <f>Translations!$B$428</f>
        <v>CWT (aromater)</v>
      </c>
      <c r="E204" s="1056"/>
      <c r="F204" s="1056"/>
      <c r="G204" s="1056"/>
      <c r="H204" s="1056"/>
      <c r="I204" s="1056"/>
      <c r="J204" s="1056"/>
      <c r="K204" s="1056"/>
      <c r="L204" s="1056"/>
      <c r="M204" s="1056"/>
      <c r="N204" s="1056"/>
      <c r="O204" s="173"/>
      <c r="P204" s="174"/>
    </row>
    <row r="205" spans="1:19" ht="5.0999999999999996" customHeight="1" x14ac:dyDescent="0.25">
      <c r="B205" s="176"/>
      <c r="C205" s="176"/>
      <c r="D205" s="176"/>
      <c r="E205" s="176"/>
      <c r="F205" s="176"/>
      <c r="G205" s="176"/>
      <c r="H205" s="176"/>
      <c r="I205" s="176"/>
      <c r="J205" s="176"/>
      <c r="K205" s="176"/>
      <c r="L205" s="176"/>
      <c r="M205" s="173"/>
      <c r="N205" s="173"/>
      <c r="O205" s="173"/>
      <c r="P205" s="174"/>
    </row>
    <row r="206" spans="1:19" ht="13.8" x14ac:dyDescent="0.25">
      <c r="B206" s="176"/>
      <c r="C206" s="183"/>
      <c r="D206" s="1064" t="str">
        <f>Translations!$B$512</f>
        <v>Verktyg för att beräkna historiska verksamhetsnivåer för aromatdelanläggningar</v>
      </c>
      <c r="E206" s="1053"/>
      <c r="F206" s="1053"/>
      <c r="G206" s="1053"/>
      <c r="H206" s="1053"/>
      <c r="I206" s="1053"/>
      <c r="J206" s="1053"/>
      <c r="K206" s="1053"/>
      <c r="L206" s="1053"/>
      <c r="M206" s="1053"/>
      <c r="N206" s="1053"/>
      <c r="O206" s="173"/>
      <c r="P206" s="174"/>
    </row>
    <row r="207" spans="1:19" ht="5.0999999999999996" customHeight="1" thickBot="1" x14ac:dyDescent="0.3">
      <c r="B207" s="176"/>
      <c r="C207" s="176"/>
      <c r="D207" s="176"/>
      <c r="E207" s="176"/>
      <c r="F207" s="176"/>
      <c r="G207" s="176"/>
      <c r="H207" s="176"/>
      <c r="I207" s="176"/>
      <c r="J207" s="176"/>
      <c r="K207" s="176"/>
      <c r="L207" s="176"/>
      <c r="M207" s="173"/>
      <c r="N207" s="173"/>
      <c r="O207" s="173"/>
      <c r="P207" s="174"/>
    </row>
    <row r="208" spans="1:19" ht="14.4" thickBot="1" x14ac:dyDescent="0.3">
      <c r="B208" s="176"/>
      <c r="C208" s="176"/>
      <c r="D208" s="185" t="s">
        <v>25</v>
      </c>
      <c r="E208" s="1052" t="str">
        <f>Translations!$B$435</f>
        <v>Verktygets relevans för er anläggning:</v>
      </c>
      <c r="F208" s="1052"/>
      <c r="G208" s="1052"/>
      <c r="H208" s="1052"/>
      <c r="I208" s="1052"/>
      <c r="J208" s="1052"/>
      <c r="K208" s="1057"/>
      <c r="L208" s="1058" t="str">
        <f>IF(CNTR_ExistSubInstEntries,IF(COUNTIF(CNTR_SubInstListNames,INDEX(EUconst_BMlistNames,MATCH(Q208,EUconst_BMlistMainNumberOfBM,0)))&gt;0,EUConst_Relevant,EUConst_NotRelevant),"")</f>
        <v/>
      </c>
      <c r="M208" s="1059"/>
      <c r="N208" s="1060"/>
      <c r="O208" s="173"/>
      <c r="P208" s="186" t="s">
        <v>280</v>
      </c>
      <c r="Q208" s="187">
        <v>43</v>
      </c>
      <c r="S208" s="314" t="b">
        <f>L208=EUConst_NotRelevant</f>
        <v>0</v>
      </c>
    </row>
    <row r="209" spans="1:19" x14ac:dyDescent="0.25">
      <c r="B209" s="176"/>
      <c r="C209" s="176"/>
      <c r="D209" s="184"/>
      <c r="E209" s="1050" t="str">
        <f>Translations!$B$436</f>
        <v>Detta meddelande visas automatiskt på grundval av er tidigare inmatning i bladet ”C_InstallationDescription", avsnitt C.I.</v>
      </c>
      <c r="F209" s="1051"/>
      <c r="G209" s="1051"/>
      <c r="H209" s="1051"/>
      <c r="I209" s="1051"/>
      <c r="J209" s="1051"/>
      <c r="K209" s="1051"/>
      <c r="L209" s="1051"/>
      <c r="M209" s="1051"/>
      <c r="N209" s="1051"/>
      <c r="O209" s="173"/>
      <c r="P209" s="174"/>
    </row>
    <row r="210" spans="1:19" x14ac:dyDescent="0.25">
      <c r="B210" s="176"/>
      <c r="C210" s="176"/>
      <c r="D210" s="176"/>
      <c r="E210" s="1047" t="str">
        <f>IF(L208=EUConst_Relevant,HYPERLINK(Q210,EUconst_MsgBackToSheetF),"")</f>
        <v/>
      </c>
      <c r="F210" s="1048"/>
      <c r="G210" s="1048"/>
      <c r="H210" s="1048"/>
      <c r="I210" s="1048"/>
      <c r="J210" s="1048"/>
      <c r="K210" s="1048"/>
      <c r="L210" s="1048"/>
      <c r="M210" s="1048"/>
      <c r="N210" s="1049"/>
      <c r="O210" s="173"/>
      <c r="P210" s="186" t="s">
        <v>281</v>
      </c>
      <c r="Q210" s="188" t="str">
        <f>IF(ISNUMBER(MATCH(Q208,CNTR_SubInstListBMnumbers,0)),"#JUMP_F"&amp;MATCH(Q208,CNTR_SubInstListBMnumbers,0),"")</f>
        <v/>
      </c>
    </row>
    <row r="211" spans="1:19" ht="5.0999999999999996" customHeight="1" x14ac:dyDescent="0.25">
      <c r="B211" s="176"/>
      <c r="C211" s="176"/>
      <c r="D211" s="176"/>
      <c r="E211" s="176"/>
      <c r="F211" s="176"/>
      <c r="G211" s="176"/>
      <c r="H211" s="176"/>
      <c r="I211" s="176"/>
      <c r="J211" s="176"/>
      <c r="K211" s="176"/>
      <c r="L211" s="176"/>
      <c r="M211" s="173"/>
      <c r="N211" s="173"/>
      <c r="O211" s="173"/>
      <c r="P211" s="174"/>
    </row>
    <row r="212" spans="1:19" x14ac:dyDescent="0.25">
      <c r="B212" s="176"/>
      <c r="C212" s="176"/>
      <c r="D212" s="185" t="s">
        <v>26</v>
      </c>
      <c r="E212" s="1052" t="str">
        <f>Translations!$B$437</f>
        <v>CWT-kapacitetsdata</v>
      </c>
      <c r="F212" s="1053"/>
      <c r="G212" s="1053"/>
      <c r="H212" s="1053"/>
      <c r="I212" s="1053"/>
      <c r="J212" s="1053"/>
      <c r="K212" s="1053"/>
      <c r="L212" s="1053"/>
      <c r="M212" s="1053"/>
      <c r="N212" s="1053"/>
      <c r="O212" s="173"/>
      <c r="P212" s="174"/>
    </row>
    <row r="213" spans="1:19" s="244" customFormat="1" ht="12.75" customHeight="1" x14ac:dyDescent="0.25">
      <c r="A213" s="164"/>
      <c r="B213" s="36"/>
      <c r="C213" s="36"/>
      <c r="D213" s="25"/>
      <c r="E213" s="711" t="str">
        <f>Translations!$B$438</f>
        <v>Var god välj nedan den datakälla som används för kompletterande insatsvaror enligt avsnitt 4.4 i bilaga VII till FAR.</v>
      </c>
      <c r="F213" s="712"/>
      <c r="G213" s="712"/>
      <c r="H213" s="712"/>
      <c r="I213" s="712"/>
      <c r="J213" s="712"/>
      <c r="K213" s="712"/>
      <c r="L213" s="712"/>
      <c r="M213" s="712"/>
      <c r="N213" s="712"/>
      <c r="O213" s="173"/>
      <c r="P213" s="245"/>
      <c r="Q213" s="245"/>
      <c r="R213" s="245"/>
      <c r="S213" s="245"/>
    </row>
    <row r="214" spans="1:19" s="244" customFormat="1" ht="25.5" customHeight="1" x14ac:dyDescent="0.25">
      <c r="A214" s="164"/>
      <c r="B214" s="36"/>
      <c r="C214" s="36"/>
      <c r="D214" s="25"/>
      <c r="E214" s="711" t="str">
        <f>Translations!$B$253</f>
        <v>Eftersom mer än en av datakällorna kan vara relevanta kan högst tre källor anges enligt mallen. Om ännu fler datakällor är relevanta, var god ange de tre viktigaste källorna och beskriv metoden närmare nedan.</v>
      </c>
      <c r="F214" s="712"/>
      <c r="G214" s="712"/>
      <c r="H214" s="712"/>
      <c r="I214" s="712"/>
      <c r="J214" s="712"/>
      <c r="K214" s="712"/>
      <c r="L214" s="712"/>
      <c r="M214" s="712"/>
      <c r="N214" s="712"/>
      <c r="O214" s="173"/>
      <c r="P214" s="245"/>
      <c r="Q214" s="245"/>
      <c r="R214" s="245"/>
      <c r="S214" s="245"/>
    </row>
    <row r="215" spans="1:19" x14ac:dyDescent="0.25">
      <c r="B215" s="176"/>
      <c r="C215" s="176"/>
      <c r="D215" s="184"/>
      <c r="E215" s="1055" t="str">
        <f>Translations!$B$513</f>
        <v>För definition och gränser för varje CWT-funktion, var god se punkt 2 i bilaga II till FAR.</v>
      </c>
      <c r="F215" s="1053"/>
      <c r="G215" s="1053"/>
      <c r="H215" s="1053"/>
      <c r="I215" s="1053"/>
      <c r="J215" s="1053"/>
      <c r="K215" s="1053"/>
      <c r="L215" s="1053"/>
      <c r="M215" s="1053"/>
      <c r="N215" s="1053"/>
      <c r="O215" s="173"/>
      <c r="P215" s="174"/>
    </row>
    <row r="216" spans="1:19" x14ac:dyDescent="0.25">
      <c r="B216" s="176"/>
      <c r="C216" s="176"/>
      <c r="D216" s="184"/>
      <c r="E216" s="1055" t="str">
        <f>Translations!$B$440</f>
        <v>Följande förkortningar används för grund:</v>
      </c>
      <c r="F216" s="1053"/>
      <c r="G216" s="1053"/>
      <c r="H216" s="1053"/>
      <c r="I216" s="1053"/>
      <c r="J216" s="1053"/>
      <c r="K216" s="1053"/>
      <c r="L216" s="1053"/>
      <c r="M216" s="1053"/>
      <c r="N216" s="1053"/>
      <c r="O216" s="173"/>
      <c r="P216" s="174"/>
    </row>
    <row r="217" spans="1:19" x14ac:dyDescent="0.25">
      <c r="B217" s="176"/>
      <c r="C217" s="176"/>
      <c r="D217" s="184"/>
      <c r="E217" s="189" t="s">
        <v>282</v>
      </c>
      <c r="F217" s="1055" t="str">
        <f>Translations!$B$441</f>
        <v>Nettoinmatning av färska insatsvaror</v>
      </c>
      <c r="G217" s="1053"/>
      <c r="H217" s="1053"/>
      <c r="I217" s="1053"/>
      <c r="J217" s="1053"/>
      <c r="K217" s="1053"/>
      <c r="L217" s="1053"/>
      <c r="M217" s="1053"/>
      <c r="N217" s="1053"/>
      <c r="O217" s="173"/>
      <c r="P217" s="174"/>
    </row>
    <row r="218" spans="1:19" x14ac:dyDescent="0.25">
      <c r="B218" s="176"/>
      <c r="C218" s="176"/>
      <c r="D218" s="184"/>
      <c r="E218" s="189" t="s">
        <v>284</v>
      </c>
      <c r="F218" s="1055" t="str">
        <f>Translations!$B$443</f>
        <v>Produktinmatning</v>
      </c>
      <c r="G218" s="1053"/>
      <c r="H218" s="1053"/>
      <c r="I218" s="1053"/>
      <c r="J218" s="1053"/>
      <c r="K218" s="1053"/>
      <c r="L218" s="1053"/>
      <c r="M218" s="1053"/>
      <c r="N218" s="1053"/>
      <c r="O218" s="173"/>
      <c r="P218" s="174"/>
    </row>
    <row r="219" spans="1:19" ht="5.0999999999999996" customHeight="1" x14ac:dyDescent="0.25">
      <c r="B219" s="176"/>
      <c r="C219" s="176"/>
      <c r="D219" s="176"/>
      <c r="E219" s="176"/>
      <c r="F219" s="176"/>
      <c r="G219" s="176"/>
      <c r="H219" s="176"/>
      <c r="I219" s="176"/>
      <c r="J219" s="176"/>
      <c r="K219" s="176"/>
      <c r="L219" s="176"/>
      <c r="M219" s="173"/>
      <c r="N219" s="173"/>
      <c r="O219" s="173"/>
      <c r="P219" s="174"/>
    </row>
    <row r="220" spans="1:19" ht="25.5" customHeight="1" x14ac:dyDescent="0.25">
      <c r="B220" s="184"/>
      <c r="C220" s="184"/>
      <c r="D220" s="184"/>
      <c r="E220" s="1063" t="str">
        <f>Translations!$B$445</f>
        <v>CWT-funktion</v>
      </c>
      <c r="F220" s="1063"/>
      <c r="G220" s="199" t="str">
        <f>Translations!$B$446</f>
        <v>Grund (kt/år)</v>
      </c>
      <c r="H220" s="200" t="str">
        <f>Translations!$B$447</f>
        <v>CWT-faktor</v>
      </c>
      <c r="I220" s="863" t="str">
        <f>Translations!$B$254</f>
        <v>Datakälla</v>
      </c>
      <c r="J220" s="863"/>
      <c r="K220" s="863" t="str">
        <f>Translations!$B$255</f>
        <v>Andra datakällor 
(i förekommande fall)</v>
      </c>
      <c r="L220" s="863"/>
      <c r="M220" s="863" t="str">
        <f>Translations!$B$255</f>
        <v>Andra datakällor 
(i förekommande fall)</v>
      </c>
      <c r="N220" s="863"/>
      <c r="O220" s="173"/>
    </row>
    <row r="221" spans="1:19" ht="12.75" customHeight="1" x14ac:dyDescent="0.25">
      <c r="B221" s="184"/>
      <c r="C221" s="184"/>
      <c r="D221" s="184"/>
      <c r="E221" s="1065" t="str">
        <f>Translations!$B$514</f>
        <v>Hydrering av nafta/bensin</v>
      </c>
      <c r="F221" s="1065"/>
      <c r="G221" s="190" t="s">
        <v>282</v>
      </c>
      <c r="H221" s="191">
        <v>1.1000000000000001</v>
      </c>
      <c r="I221" s="871"/>
      <c r="J221" s="872"/>
      <c r="K221" s="873"/>
      <c r="L221" s="874"/>
      <c r="M221" s="873"/>
      <c r="N221" s="890"/>
      <c r="O221" s="173"/>
    </row>
    <row r="222" spans="1:19" ht="25.5" customHeight="1" x14ac:dyDescent="0.25">
      <c r="B222" s="184"/>
      <c r="C222" s="184"/>
      <c r="D222" s="184"/>
      <c r="E222" s="1065" t="str">
        <f>Translations!$B$475</f>
        <v>Lösningsmedelsextraktion av aromater (ASE)</v>
      </c>
      <c r="F222" s="1065"/>
      <c r="G222" s="190" t="s">
        <v>282</v>
      </c>
      <c r="H222" s="191">
        <v>5.25</v>
      </c>
      <c r="I222" s="871"/>
      <c r="J222" s="872"/>
      <c r="K222" s="873"/>
      <c r="L222" s="874"/>
      <c r="M222" s="873"/>
      <c r="N222" s="890"/>
      <c r="O222" s="173"/>
    </row>
    <row r="223" spans="1:19" x14ac:dyDescent="0.25">
      <c r="B223" s="184"/>
      <c r="C223" s="184"/>
      <c r="D223" s="184"/>
      <c r="E223" s="1065" t="str">
        <f>Translations!$B$477</f>
        <v>TDP/TDA</v>
      </c>
      <c r="F223" s="1065"/>
      <c r="G223" s="190" t="s">
        <v>282</v>
      </c>
      <c r="H223" s="191">
        <v>1.85</v>
      </c>
      <c r="I223" s="871"/>
      <c r="J223" s="872"/>
      <c r="K223" s="873"/>
      <c r="L223" s="874"/>
      <c r="M223" s="873"/>
      <c r="N223" s="890"/>
      <c r="O223" s="173"/>
    </row>
    <row r="224" spans="1:19" x14ac:dyDescent="0.25">
      <c r="B224" s="184"/>
      <c r="C224" s="184"/>
      <c r="D224" s="184"/>
      <c r="E224" s="1065" t="str">
        <f>Translations!$B$476</f>
        <v>Hydrodealkylering</v>
      </c>
      <c r="F224" s="1065"/>
      <c r="G224" s="190" t="s">
        <v>282</v>
      </c>
      <c r="H224" s="191">
        <v>2.4500000000000002</v>
      </c>
      <c r="I224" s="871"/>
      <c r="J224" s="872"/>
      <c r="K224" s="873"/>
      <c r="L224" s="874"/>
      <c r="M224" s="873"/>
      <c r="N224" s="890"/>
      <c r="O224" s="173"/>
    </row>
    <row r="225" spans="1:19" x14ac:dyDescent="0.25">
      <c r="B225" s="184"/>
      <c r="C225" s="184"/>
      <c r="D225" s="184"/>
      <c r="E225" s="1065" t="str">
        <f>Translations!$B$479</f>
        <v>Isomerisering av xylen</v>
      </c>
      <c r="F225" s="1065"/>
      <c r="G225" s="190" t="s">
        <v>282</v>
      </c>
      <c r="H225" s="191">
        <v>1.85</v>
      </c>
      <c r="I225" s="871"/>
      <c r="J225" s="872"/>
      <c r="K225" s="873"/>
      <c r="L225" s="874"/>
      <c r="M225" s="873"/>
      <c r="N225" s="890"/>
      <c r="O225" s="173"/>
    </row>
    <row r="226" spans="1:19" x14ac:dyDescent="0.25">
      <c r="B226" s="184"/>
      <c r="C226" s="184"/>
      <c r="D226" s="184"/>
      <c r="E226" s="1065" t="str">
        <f>Translations!$B$480</f>
        <v>Produktion av paraxylen</v>
      </c>
      <c r="F226" s="1065"/>
      <c r="G226" s="190" t="s">
        <v>284</v>
      </c>
      <c r="H226" s="191">
        <v>6.4</v>
      </c>
      <c r="I226" s="871"/>
      <c r="J226" s="872"/>
      <c r="K226" s="873"/>
      <c r="L226" s="874"/>
      <c r="M226" s="873"/>
      <c r="N226" s="890"/>
      <c r="O226" s="173"/>
    </row>
    <row r="227" spans="1:19" x14ac:dyDescent="0.25">
      <c r="B227" s="184"/>
      <c r="C227" s="184"/>
      <c r="D227" s="184"/>
      <c r="E227" s="1065" t="str">
        <f>Translations!$B$478</f>
        <v>Produktion av cyklohexan</v>
      </c>
      <c r="F227" s="1065"/>
      <c r="G227" s="190" t="s">
        <v>284</v>
      </c>
      <c r="H227" s="191">
        <v>3</v>
      </c>
      <c r="I227" s="871"/>
      <c r="J227" s="872"/>
      <c r="K227" s="873"/>
      <c r="L227" s="874"/>
      <c r="M227" s="873"/>
      <c r="N227" s="890"/>
      <c r="O227" s="173"/>
    </row>
    <row r="228" spans="1:19" x14ac:dyDescent="0.25">
      <c r="B228" s="184"/>
      <c r="C228" s="184"/>
      <c r="D228" s="184"/>
      <c r="E228" s="1065" t="str">
        <f>Translations!$B$485</f>
        <v>Produktion av kumen</v>
      </c>
      <c r="F228" s="1065"/>
      <c r="G228" s="190" t="s">
        <v>284</v>
      </c>
      <c r="H228" s="191">
        <v>5</v>
      </c>
      <c r="I228" s="871"/>
      <c r="J228" s="872"/>
      <c r="K228" s="873"/>
      <c r="L228" s="874"/>
      <c r="M228" s="873"/>
      <c r="N228" s="890"/>
      <c r="O228" s="173"/>
    </row>
    <row r="229" spans="1:19" ht="5.0999999999999996" customHeight="1" x14ac:dyDescent="0.25">
      <c r="B229" s="176"/>
      <c r="C229" s="176"/>
      <c r="D229" s="176"/>
      <c r="E229" s="176"/>
      <c r="F229" s="176"/>
      <c r="G229" s="176"/>
      <c r="H229" s="176"/>
      <c r="I229" s="176"/>
      <c r="J229" s="176"/>
      <c r="K229" s="176"/>
      <c r="L229" s="176"/>
      <c r="M229" s="173"/>
      <c r="N229" s="173"/>
      <c r="O229" s="173"/>
      <c r="P229" s="174"/>
    </row>
    <row r="230" spans="1:19" s="244" customFormat="1" ht="12.75" customHeight="1" x14ac:dyDescent="0.25">
      <c r="A230" s="164"/>
      <c r="B230" s="36"/>
      <c r="C230" s="36"/>
      <c r="D230" s="185" t="s">
        <v>27</v>
      </c>
      <c r="E230" s="1052" t="str">
        <f>Translations!$B$504</f>
        <v>Närmare beskrivning</v>
      </c>
      <c r="F230" s="1053"/>
      <c r="G230" s="1053"/>
      <c r="H230" s="1053"/>
      <c r="I230" s="1053"/>
      <c r="J230" s="1053"/>
      <c r="K230" s="1053"/>
      <c r="L230" s="1053"/>
      <c r="M230" s="1053"/>
      <c r="N230" s="1053"/>
      <c r="O230" s="173"/>
      <c r="P230" s="245"/>
      <c r="Q230" s="245"/>
      <c r="R230" s="245"/>
      <c r="S230" s="245"/>
    </row>
    <row r="231" spans="1:19" s="244" customFormat="1" ht="5.0999999999999996" customHeight="1" x14ac:dyDescent="0.25">
      <c r="A231" s="164"/>
      <c r="B231" s="36"/>
      <c r="C231" s="36"/>
      <c r="D231" s="185"/>
      <c r="E231" s="185"/>
      <c r="F231" s="185"/>
      <c r="G231" s="185"/>
      <c r="H231" s="185"/>
      <c r="I231" s="185"/>
      <c r="J231" s="185"/>
      <c r="K231" s="185"/>
      <c r="L231" s="185"/>
      <c r="M231" s="185"/>
      <c r="N231" s="185"/>
      <c r="O231" s="173"/>
      <c r="P231" s="245"/>
      <c r="Q231" s="245"/>
      <c r="R231" s="245"/>
      <c r="S231" s="245"/>
    </row>
    <row r="232" spans="1:19" s="244" customFormat="1" ht="12.75" customHeight="1" x14ac:dyDescent="0.25">
      <c r="A232" s="164"/>
      <c r="B232" s="36"/>
      <c r="C232" s="36"/>
      <c r="D232" s="25"/>
      <c r="E232" s="1054" t="str">
        <f>IF(L208=EUConst_Relevant,HYPERLINK("#" &amp; Q232,EUConst_MsgDescription),"")</f>
        <v/>
      </c>
      <c r="F232" s="1054"/>
      <c r="G232" s="1054"/>
      <c r="H232" s="1054"/>
      <c r="I232" s="1054"/>
      <c r="J232" s="1054"/>
      <c r="K232" s="1054"/>
      <c r="L232" s="1054"/>
      <c r="M232" s="1054"/>
      <c r="N232" s="1054"/>
      <c r="O232" s="173"/>
      <c r="P232" s="22" t="s">
        <v>175</v>
      </c>
      <c r="Q232" s="371" t="str">
        <f>"#"&amp;ADDRESS(ROW($C$10),COLUMN($C$10))</f>
        <v>#$C$10</v>
      </c>
      <c r="R232" s="245"/>
      <c r="S232" s="245"/>
    </row>
    <row r="233" spans="1:19" s="244" customFormat="1" ht="5.0999999999999996" customHeight="1" x14ac:dyDescent="0.25">
      <c r="A233" s="164"/>
      <c r="B233" s="36"/>
      <c r="C233" s="36"/>
      <c r="D233" s="185"/>
      <c r="E233" s="185"/>
      <c r="F233" s="185"/>
      <c r="G233" s="185"/>
      <c r="H233" s="185"/>
      <c r="I233" s="185"/>
      <c r="J233" s="185"/>
      <c r="K233" s="185"/>
      <c r="L233" s="185"/>
      <c r="M233" s="185"/>
      <c r="N233" s="185"/>
      <c r="O233" s="173"/>
      <c r="P233" s="139"/>
      <c r="Q233" s="245"/>
      <c r="R233" s="245"/>
      <c r="S233" s="245"/>
    </row>
    <row r="234" spans="1:19" s="244" customFormat="1" ht="38.25" customHeight="1" x14ac:dyDescent="0.25">
      <c r="A234" s="164"/>
      <c r="B234" s="36"/>
      <c r="C234" s="36"/>
      <c r="D234" s="24"/>
      <c r="E234" s="943"/>
      <c r="F234" s="944"/>
      <c r="G234" s="944"/>
      <c r="H234" s="944"/>
      <c r="I234" s="944"/>
      <c r="J234" s="944"/>
      <c r="K234" s="944"/>
      <c r="L234" s="944"/>
      <c r="M234" s="944"/>
      <c r="N234" s="945"/>
      <c r="O234" s="173"/>
      <c r="P234" s="245"/>
      <c r="Q234" s="245"/>
      <c r="R234" s="245"/>
      <c r="S234" s="245"/>
    </row>
    <row r="235" spans="1:19" s="244" customFormat="1" ht="5.0999999999999996" customHeight="1" x14ac:dyDescent="0.25">
      <c r="A235" s="164"/>
      <c r="B235" s="36"/>
      <c r="C235" s="36"/>
      <c r="D235" s="25"/>
      <c r="E235" s="36"/>
      <c r="F235" s="36"/>
      <c r="G235" s="36"/>
      <c r="H235" s="36"/>
      <c r="I235" s="36"/>
      <c r="J235" s="36"/>
      <c r="K235" s="36"/>
      <c r="L235" s="36"/>
      <c r="M235" s="36"/>
      <c r="N235" s="36"/>
      <c r="O235" s="173"/>
      <c r="P235" s="245"/>
      <c r="Q235" s="245"/>
      <c r="R235" s="245"/>
      <c r="S235" s="245"/>
    </row>
    <row r="236" spans="1:19" s="244" customFormat="1" ht="12.75" customHeight="1" x14ac:dyDescent="0.25">
      <c r="A236" s="164"/>
      <c r="B236" s="36"/>
      <c r="C236" s="36"/>
      <c r="D236" s="25"/>
      <c r="E236" s="118"/>
      <c r="F236" s="894" t="str">
        <f>Translations!$B$210</f>
        <v>Hänvisning till externa filer, i förekommande fall</v>
      </c>
      <c r="G236" s="894"/>
      <c r="H236" s="894"/>
      <c r="I236" s="894"/>
      <c r="J236" s="894"/>
      <c r="K236" s="845"/>
      <c r="L236" s="845"/>
      <c r="M236" s="845"/>
      <c r="N236" s="845"/>
      <c r="O236" s="173"/>
      <c r="P236" s="245"/>
      <c r="Q236" s="245"/>
      <c r="R236" s="245"/>
      <c r="S236" s="245"/>
    </row>
    <row r="237" spans="1:19" s="244" customFormat="1" ht="5.0999999999999996" customHeight="1" thickBot="1" x14ac:dyDescent="0.3">
      <c r="A237" s="164"/>
      <c r="B237" s="36"/>
      <c r="C237" s="36"/>
      <c r="D237" s="25"/>
      <c r="E237" s="36"/>
      <c r="F237" s="36"/>
      <c r="G237" s="36"/>
      <c r="H237" s="36"/>
      <c r="I237" s="36"/>
      <c r="J237" s="36"/>
      <c r="K237" s="36"/>
      <c r="L237" s="36"/>
      <c r="M237" s="36"/>
      <c r="N237" s="36"/>
      <c r="O237" s="173"/>
      <c r="P237" s="245"/>
      <c r="Q237" s="245"/>
      <c r="R237" s="245"/>
      <c r="S237" s="245"/>
    </row>
    <row r="238" spans="1:19" s="244" customFormat="1" ht="12.75" customHeight="1" x14ac:dyDescent="0.25">
      <c r="A238" s="164"/>
      <c r="B238" s="36"/>
      <c r="C238" s="36"/>
      <c r="D238" s="185" t="s">
        <v>28</v>
      </c>
      <c r="E238" s="947" t="str">
        <f>Translations!$B$258</f>
        <v>Har den hierarkiska ordningen följts?</v>
      </c>
      <c r="F238" s="947"/>
      <c r="G238" s="947"/>
      <c r="H238" s="1046"/>
      <c r="I238" s="260"/>
      <c r="J238" s="256" t="str">
        <f>Translations!$B$259</f>
        <v>Om inte, varför?</v>
      </c>
      <c r="K238" s="871"/>
      <c r="L238" s="872"/>
      <c r="M238" s="872"/>
      <c r="N238" s="886"/>
      <c r="O238" s="173"/>
      <c r="P238" s="245"/>
      <c r="Q238" s="245"/>
      <c r="R238" s="245"/>
      <c r="S238" s="251" t="b">
        <f>AND(I238&lt;&gt;"",I238=FALSE)</f>
        <v>0</v>
      </c>
    </row>
    <row r="239" spans="1:19" s="244" customFormat="1" ht="5.0999999999999996" customHeight="1" x14ac:dyDescent="0.25">
      <c r="A239" s="164"/>
      <c r="B239" s="36"/>
      <c r="C239" s="36"/>
      <c r="D239" s="36"/>
      <c r="E239" s="431"/>
      <c r="F239" s="431"/>
      <c r="G239" s="431"/>
      <c r="H239" s="431"/>
      <c r="I239" s="431"/>
      <c r="J239" s="431"/>
      <c r="K239" s="431"/>
      <c r="L239" s="431"/>
      <c r="M239" s="431"/>
      <c r="N239" s="431"/>
      <c r="O239" s="173"/>
      <c r="P239" s="245"/>
      <c r="Q239" s="245"/>
      <c r="R239" s="245"/>
      <c r="S239" s="253"/>
    </row>
    <row r="240" spans="1:19" s="244" customFormat="1" ht="12.75" customHeight="1" x14ac:dyDescent="0.25">
      <c r="A240" s="164"/>
      <c r="B240" s="36"/>
      <c r="C240" s="36"/>
      <c r="D240" s="12"/>
      <c r="E240" s="12"/>
      <c r="F240" s="657" t="str">
        <f>Translations!$B$264</f>
        <v>Ytterligare uppgifter om eventuella avvikelser från hierarkin</v>
      </c>
      <c r="G240" s="657"/>
      <c r="H240" s="657"/>
      <c r="I240" s="657"/>
      <c r="J240" s="657"/>
      <c r="K240" s="657"/>
      <c r="L240" s="657"/>
      <c r="M240" s="657"/>
      <c r="N240" s="657"/>
      <c r="O240" s="173"/>
      <c r="P240" s="245"/>
      <c r="Q240" s="245"/>
      <c r="R240" s="245"/>
      <c r="S240" s="253"/>
    </row>
    <row r="241" spans="1:19" s="244" customFormat="1" ht="25.5" customHeight="1" thickBot="1" x14ac:dyDescent="0.3">
      <c r="A241" s="164"/>
      <c r="B241" s="36"/>
      <c r="C241" s="36"/>
      <c r="D241" s="12"/>
      <c r="E241" s="12"/>
      <c r="F241" s="982"/>
      <c r="G241" s="983"/>
      <c r="H241" s="983"/>
      <c r="I241" s="983"/>
      <c r="J241" s="983"/>
      <c r="K241" s="983"/>
      <c r="L241" s="983"/>
      <c r="M241" s="983"/>
      <c r="N241" s="984"/>
      <c r="O241" s="173"/>
      <c r="P241" s="245"/>
      <c r="Q241" s="245"/>
      <c r="R241" s="245"/>
      <c r="S241" s="273" t="b">
        <f>S238</f>
        <v>0</v>
      </c>
    </row>
    <row r="242" spans="1:19" ht="5.0999999999999996" customHeight="1" x14ac:dyDescent="0.25">
      <c r="B242" s="176"/>
      <c r="C242" s="176"/>
      <c r="D242" s="176"/>
      <c r="E242" s="176"/>
      <c r="F242" s="176"/>
      <c r="G242" s="176"/>
      <c r="H242" s="176"/>
      <c r="I242" s="176"/>
      <c r="J242" s="176"/>
      <c r="K242" s="176"/>
      <c r="L242" s="176"/>
      <c r="M242" s="173"/>
      <c r="N242" s="184"/>
      <c r="O242" s="173"/>
      <c r="P242" s="174"/>
    </row>
    <row r="243" spans="1:19" x14ac:dyDescent="0.25">
      <c r="B243" s="176"/>
      <c r="C243" s="176"/>
      <c r="D243" s="176"/>
      <c r="E243" s="1047" t="str">
        <f>IF(L208=EUConst_Relevant,HYPERLINK(Q243,EUconst_MsgBackToSheetF),"")</f>
        <v/>
      </c>
      <c r="F243" s="1048"/>
      <c r="G243" s="1048"/>
      <c r="H243" s="1048"/>
      <c r="I243" s="1048"/>
      <c r="J243" s="1048"/>
      <c r="K243" s="1048"/>
      <c r="L243" s="1048"/>
      <c r="M243" s="1048"/>
      <c r="N243" s="1049"/>
      <c r="O243" s="173"/>
      <c r="P243" s="186" t="s">
        <v>281</v>
      </c>
      <c r="Q243" s="188" t="str">
        <f>Q210</f>
        <v/>
      </c>
    </row>
    <row r="244" spans="1:19" x14ac:dyDescent="0.25">
      <c r="B244" s="184"/>
      <c r="C244" s="184"/>
      <c r="D244" s="184"/>
      <c r="E244" s="184"/>
      <c r="F244" s="184"/>
      <c r="G244" s="184"/>
      <c r="H244" s="184"/>
      <c r="I244" s="184"/>
      <c r="J244" s="184"/>
      <c r="K244" s="184"/>
      <c r="L244" s="184"/>
      <c r="M244" s="184"/>
      <c r="N244" s="184"/>
      <c r="O244" s="173"/>
    </row>
    <row r="245" spans="1:19" ht="15.6" x14ac:dyDescent="0.3">
      <c r="B245" s="176"/>
      <c r="C245" s="182" t="s">
        <v>290</v>
      </c>
      <c r="D245" s="1056" t="str">
        <f>Translations!$B$429</f>
        <v>Vätgas</v>
      </c>
      <c r="E245" s="1056"/>
      <c r="F245" s="1056"/>
      <c r="G245" s="1056"/>
      <c r="H245" s="1056"/>
      <c r="I245" s="1056"/>
      <c r="J245" s="1056"/>
      <c r="K245" s="1056"/>
      <c r="L245" s="1056"/>
      <c r="M245" s="1056"/>
      <c r="N245" s="1056"/>
      <c r="O245" s="173"/>
      <c r="P245" s="174"/>
    </row>
    <row r="246" spans="1:19" ht="5.0999999999999996" customHeight="1" x14ac:dyDescent="0.25">
      <c r="B246" s="176"/>
      <c r="C246" s="176"/>
      <c r="D246" s="176"/>
      <c r="E246" s="176"/>
      <c r="F246" s="176"/>
      <c r="G246" s="176"/>
      <c r="H246" s="176"/>
      <c r="I246" s="176"/>
      <c r="J246" s="176"/>
      <c r="K246" s="176"/>
      <c r="L246" s="176"/>
      <c r="M246" s="173"/>
      <c r="N246" s="173"/>
      <c r="O246" s="173"/>
      <c r="P246" s="174"/>
    </row>
    <row r="247" spans="1:19" ht="13.8" x14ac:dyDescent="0.25">
      <c r="B247" s="176"/>
      <c r="C247" s="183"/>
      <c r="D247" s="1064" t="str">
        <f>Translations!$B$515</f>
        <v>Verktyg för att beräkna historiska verksamhetsnivåer för vätgasdelanläggningar</v>
      </c>
      <c r="E247" s="1053"/>
      <c r="F247" s="1053"/>
      <c r="G247" s="1053"/>
      <c r="H247" s="1053"/>
      <c r="I247" s="1053"/>
      <c r="J247" s="1053"/>
      <c r="K247" s="1053"/>
      <c r="L247" s="1053"/>
      <c r="M247" s="1053"/>
      <c r="N247" s="1053"/>
      <c r="O247" s="173"/>
      <c r="P247" s="174"/>
    </row>
    <row r="248" spans="1:19" ht="5.0999999999999996" customHeight="1" thickBot="1" x14ac:dyDescent="0.3">
      <c r="B248" s="176"/>
      <c r="C248" s="176"/>
      <c r="D248" s="176"/>
      <c r="E248" s="176"/>
      <c r="F248" s="176"/>
      <c r="G248" s="176"/>
      <c r="H248" s="176"/>
      <c r="I248" s="176"/>
      <c r="J248" s="176"/>
      <c r="K248" s="176"/>
      <c r="L248" s="176"/>
      <c r="M248" s="173"/>
      <c r="N248" s="173"/>
      <c r="O248" s="173"/>
      <c r="P248" s="174"/>
    </row>
    <row r="249" spans="1:19" ht="14.4" thickBot="1" x14ac:dyDescent="0.3">
      <c r="B249" s="176"/>
      <c r="C249" s="176"/>
      <c r="D249" s="185" t="s">
        <v>25</v>
      </c>
      <c r="E249" s="1052" t="str">
        <f>Translations!$B$435</f>
        <v>Verktygets relevans för er anläggning:</v>
      </c>
      <c r="F249" s="1052"/>
      <c r="G249" s="1052"/>
      <c r="H249" s="1052"/>
      <c r="I249" s="1052"/>
      <c r="J249" s="1052"/>
      <c r="K249" s="1057"/>
      <c r="L249" s="1058" t="str">
        <f>IF(CNTR_ExistSubInstEntries,IF(COUNTIF(CNTR_SubInstListNames,INDEX(EUconst_BMlistNames,MATCH(Q249,EUconst_BMlistMainNumberOfBM,0)))&gt;0,EUConst_Relevant,EUConst_NotRelevant),"")</f>
        <v/>
      </c>
      <c r="M249" s="1059"/>
      <c r="N249" s="1060"/>
      <c r="O249" s="173"/>
      <c r="P249" s="186" t="s">
        <v>280</v>
      </c>
      <c r="Q249" s="187">
        <v>50</v>
      </c>
      <c r="S249" s="314" t="b">
        <f>L249=EUConst_NotRelevant</f>
        <v>0</v>
      </c>
    </row>
    <row r="250" spans="1:19" x14ac:dyDescent="0.25">
      <c r="B250" s="176"/>
      <c r="C250" s="176"/>
      <c r="D250" s="184"/>
      <c r="E250" s="1050" t="str">
        <f>Translations!$B$436</f>
        <v>Detta meddelande visas automatiskt på grundval av er tidigare inmatning i bladet ”C_InstallationDescription", avsnitt C.I.</v>
      </c>
      <c r="F250" s="1051"/>
      <c r="G250" s="1051"/>
      <c r="H250" s="1051"/>
      <c r="I250" s="1051"/>
      <c r="J250" s="1051"/>
      <c r="K250" s="1051"/>
      <c r="L250" s="1051"/>
      <c r="M250" s="1051"/>
      <c r="N250" s="1051"/>
      <c r="O250" s="173"/>
      <c r="P250" s="174"/>
    </row>
    <row r="251" spans="1:19" x14ac:dyDescent="0.25">
      <c r="B251" s="176"/>
      <c r="C251" s="176"/>
      <c r="D251" s="176"/>
      <c r="E251" s="1047" t="str">
        <f>IF(L249=EUConst_Relevant,HYPERLINK(Q251,EUconst_MsgBackToSheetF),"")</f>
        <v/>
      </c>
      <c r="F251" s="1048"/>
      <c r="G251" s="1048"/>
      <c r="H251" s="1048"/>
      <c r="I251" s="1048"/>
      <c r="J251" s="1048"/>
      <c r="K251" s="1048"/>
      <c r="L251" s="1048"/>
      <c r="M251" s="1048"/>
      <c r="N251" s="1049"/>
      <c r="O251" s="173"/>
      <c r="P251" s="186" t="s">
        <v>281</v>
      </c>
      <c r="Q251" s="188" t="str">
        <f>IF(ISNUMBER(MATCH(Q249,CNTR_SubInstListBMnumbers,0)),"#JUMP_F"&amp;MATCH(Q249,CNTR_SubInstListBMnumbers,0),"")</f>
        <v/>
      </c>
    </row>
    <row r="252" spans="1:19" ht="5.0999999999999996" customHeight="1" x14ac:dyDescent="0.25">
      <c r="B252" s="176"/>
      <c r="C252" s="176"/>
      <c r="D252" s="176"/>
      <c r="E252" s="176"/>
      <c r="F252" s="176"/>
      <c r="G252" s="176"/>
      <c r="H252" s="176"/>
      <c r="I252" s="176"/>
      <c r="J252" s="176"/>
      <c r="K252" s="176"/>
      <c r="L252" s="176"/>
      <c r="M252" s="173"/>
      <c r="N252" s="173"/>
      <c r="O252" s="173"/>
      <c r="P252" s="174"/>
    </row>
    <row r="253" spans="1:19" x14ac:dyDescent="0.25">
      <c r="B253" s="176"/>
      <c r="C253" s="176"/>
      <c r="D253" s="185" t="s">
        <v>26</v>
      </c>
      <c r="E253" s="1052" t="str">
        <f>Translations!$B$516</f>
        <v>Volymfraktion vätgas VF(H2)</v>
      </c>
      <c r="F253" s="1053"/>
      <c r="G253" s="1053"/>
      <c r="H253" s="1053"/>
      <c r="I253" s="1053"/>
      <c r="J253" s="1053"/>
      <c r="K253" s="1053"/>
      <c r="L253" s="1053"/>
      <c r="M253" s="1053"/>
      <c r="N253" s="1053"/>
      <c r="O253" s="173"/>
      <c r="P253" s="174"/>
    </row>
    <row r="254" spans="1:19" s="244" customFormat="1" ht="12.75" customHeight="1" x14ac:dyDescent="0.25">
      <c r="A254" s="164"/>
      <c r="B254" s="36"/>
      <c r="C254" s="36"/>
      <c r="D254" s="25"/>
      <c r="E254" s="711" t="str">
        <f>Translations!$B$517</f>
        <v>Var god välj nedan den datakälla som används för volymfraktionen vätgas enligt avsnitt 4.6 i bilaga VII till FAR.</v>
      </c>
      <c r="F254" s="712"/>
      <c r="G254" s="712"/>
      <c r="H254" s="712"/>
      <c r="I254" s="712"/>
      <c r="J254" s="712"/>
      <c r="K254" s="712"/>
      <c r="L254" s="712"/>
      <c r="M254" s="712"/>
      <c r="N254" s="712"/>
      <c r="O254" s="173"/>
      <c r="P254" s="245"/>
      <c r="Q254" s="245"/>
      <c r="R254" s="245"/>
      <c r="S254" s="245"/>
    </row>
    <row r="255" spans="1:19" s="244" customFormat="1" ht="25.5" customHeight="1" x14ac:dyDescent="0.25">
      <c r="A255" s="164"/>
      <c r="B255" s="36"/>
      <c r="C255" s="36"/>
      <c r="D255" s="25"/>
      <c r="E255" s="711" t="str">
        <f>Translations!$B$253</f>
        <v>Eftersom mer än en av datakällorna kan vara relevanta kan högst tre källor anges enligt mallen. Om ännu fler datakällor är relevanta, var god ange de tre viktigaste källorna och beskriv metoden närmare nedan.</v>
      </c>
      <c r="F255" s="712"/>
      <c r="G255" s="712"/>
      <c r="H255" s="712"/>
      <c r="I255" s="712"/>
      <c r="J255" s="712"/>
      <c r="K255" s="712"/>
      <c r="L255" s="712"/>
      <c r="M255" s="712"/>
      <c r="N255" s="712"/>
      <c r="O255" s="173"/>
      <c r="P255" s="245"/>
      <c r="Q255" s="245"/>
      <c r="R255" s="245"/>
      <c r="S255" s="245"/>
    </row>
    <row r="256" spans="1:19" s="264" customFormat="1" ht="25.5" customHeight="1" x14ac:dyDescent="0.25">
      <c r="A256" s="263"/>
      <c r="B256" s="119"/>
      <c r="C256" s="36"/>
      <c r="D256" s="120"/>
      <c r="E256" s="121"/>
      <c r="F256" s="121"/>
      <c r="G256" s="121"/>
      <c r="H256" s="121"/>
      <c r="I256" s="863" t="str">
        <f>Translations!$B$254</f>
        <v>Datakälla</v>
      </c>
      <c r="J256" s="863"/>
      <c r="K256" s="863" t="str">
        <f>Translations!$B$255</f>
        <v>Andra datakällor 
(i förekommande fall)</v>
      </c>
      <c r="L256" s="863"/>
      <c r="M256" s="863" t="str">
        <f>Translations!$B$255</f>
        <v>Andra datakällor 
(i förekommande fall)</v>
      </c>
      <c r="N256" s="863"/>
      <c r="O256" s="173"/>
      <c r="P256" s="262"/>
      <c r="Q256" s="262"/>
      <c r="R256" s="262"/>
      <c r="S256" s="262"/>
    </row>
    <row r="257" spans="1:19" s="244" customFormat="1" ht="12.75" customHeight="1" x14ac:dyDescent="0.25">
      <c r="A257" s="164"/>
      <c r="B257" s="36"/>
      <c r="C257" s="36"/>
      <c r="D257" s="25"/>
      <c r="E257" s="118" t="s">
        <v>31</v>
      </c>
      <c r="F257" s="869" t="str">
        <f>Translations!$B$518</f>
        <v>Total vätgasproduktion</v>
      </c>
      <c r="G257" s="869"/>
      <c r="H257" s="870"/>
      <c r="I257" s="871"/>
      <c r="J257" s="872"/>
      <c r="K257" s="873"/>
      <c r="L257" s="874"/>
      <c r="M257" s="873"/>
      <c r="N257" s="890"/>
      <c r="O257" s="173"/>
      <c r="P257" s="245"/>
      <c r="Q257" s="245"/>
      <c r="R257" s="245"/>
      <c r="S257" s="245"/>
    </row>
    <row r="258" spans="1:19" s="244" customFormat="1" ht="12.75" customHeight="1" x14ac:dyDescent="0.25">
      <c r="A258" s="164"/>
      <c r="B258" s="36"/>
      <c r="C258" s="36"/>
      <c r="D258" s="25"/>
      <c r="E258" s="118" t="s">
        <v>32</v>
      </c>
      <c r="F258" s="869" t="str">
        <f>Translations!$B$519</f>
        <v>Volymfraktion vätgas</v>
      </c>
      <c r="G258" s="869"/>
      <c r="H258" s="870"/>
      <c r="I258" s="871"/>
      <c r="J258" s="872"/>
      <c r="K258" s="873"/>
      <c r="L258" s="874"/>
      <c r="M258" s="873"/>
      <c r="N258" s="890"/>
      <c r="O258" s="173"/>
      <c r="P258" s="245"/>
      <c r="Q258" s="245"/>
      <c r="R258" s="245"/>
      <c r="S258" s="245"/>
    </row>
    <row r="259" spans="1:19" s="244" customFormat="1" ht="12.75" customHeight="1" x14ac:dyDescent="0.25">
      <c r="A259" s="164"/>
      <c r="B259" s="36"/>
      <c r="C259" s="36"/>
      <c r="D259" s="25"/>
      <c r="E259" s="118" t="s">
        <v>33</v>
      </c>
      <c r="F259" s="869" t="str">
        <f>Translations!$B$840</f>
        <v>Volymfraktion kolmonoxid</v>
      </c>
      <c r="G259" s="869"/>
      <c r="H259" s="870"/>
      <c r="I259" s="871"/>
      <c r="J259" s="872"/>
      <c r="K259" s="873"/>
      <c r="L259" s="874"/>
      <c r="M259" s="873"/>
      <c r="N259" s="890"/>
      <c r="O259" s="173"/>
      <c r="P259" s="245"/>
      <c r="Q259" s="245"/>
      <c r="R259" s="245"/>
      <c r="S259" s="245"/>
    </row>
    <row r="260" spans="1:19" s="244" customFormat="1" ht="12.75" customHeight="1" x14ac:dyDescent="0.25">
      <c r="A260" s="164"/>
      <c r="B260" s="36"/>
      <c r="C260" s="36"/>
      <c r="D260" s="25"/>
      <c r="E260" s="118" t="s">
        <v>34</v>
      </c>
      <c r="F260" s="869" t="str">
        <f>Translations!$B$841</f>
        <v>Faktisk nettovärmeexport</v>
      </c>
      <c r="G260" s="869"/>
      <c r="H260" s="870"/>
      <c r="I260" s="871"/>
      <c r="J260" s="872"/>
      <c r="K260" s="873"/>
      <c r="L260" s="874"/>
      <c r="M260" s="873"/>
      <c r="N260" s="890"/>
      <c r="O260" s="173"/>
      <c r="P260" s="245"/>
      <c r="Q260" s="245"/>
      <c r="R260" s="245"/>
      <c r="S260" s="245"/>
    </row>
    <row r="261" spans="1:19" s="244" customFormat="1" ht="25.5" customHeight="1" x14ac:dyDescent="0.25">
      <c r="A261" s="164"/>
      <c r="B261" s="36"/>
      <c r="C261" s="36"/>
      <c r="D261" s="25"/>
      <c r="E261" s="118" t="s">
        <v>35</v>
      </c>
      <c r="F261" s="869" t="str">
        <f>Translations!$B$842</f>
        <v>Faktiska direkta utsläpp (exkl. värmerelaterade)</v>
      </c>
      <c r="G261" s="869"/>
      <c r="H261" s="870"/>
      <c r="I261" s="928"/>
      <c r="J261" s="928"/>
      <c r="K261" s="928"/>
      <c r="L261" s="928"/>
      <c r="M261" s="928"/>
      <c r="N261" s="928"/>
      <c r="O261" s="173"/>
      <c r="P261" s="245"/>
      <c r="Q261" s="245"/>
      <c r="R261" s="245"/>
      <c r="S261" s="245"/>
    </row>
    <row r="262" spans="1:19" ht="5.0999999999999996" customHeight="1" x14ac:dyDescent="0.25">
      <c r="B262" s="176"/>
      <c r="C262" s="176"/>
      <c r="D262" s="176"/>
      <c r="E262" s="176"/>
      <c r="F262" s="176"/>
      <c r="G262" s="176"/>
      <c r="H262" s="176"/>
      <c r="I262" s="176"/>
      <c r="J262" s="176"/>
      <c r="K262" s="176"/>
      <c r="L262" s="176"/>
      <c r="M262" s="173"/>
      <c r="N262" s="173"/>
      <c r="O262" s="173"/>
      <c r="P262" s="174"/>
    </row>
    <row r="263" spans="1:19" s="244" customFormat="1" ht="12.75" customHeight="1" x14ac:dyDescent="0.25">
      <c r="A263" s="164"/>
      <c r="B263" s="36"/>
      <c r="C263" s="36"/>
      <c r="D263" s="185" t="s">
        <v>27</v>
      </c>
      <c r="E263" s="1052" t="str">
        <f>Translations!$B$504</f>
        <v>Närmare beskrivning</v>
      </c>
      <c r="F263" s="1053"/>
      <c r="G263" s="1053"/>
      <c r="H263" s="1053"/>
      <c r="I263" s="1053"/>
      <c r="J263" s="1053"/>
      <c r="K263" s="1053"/>
      <c r="L263" s="1053"/>
      <c r="M263" s="1053"/>
      <c r="N263" s="1053"/>
      <c r="O263" s="173"/>
      <c r="P263" s="245"/>
      <c r="Q263" s="245"/>
      <c r="R263" s="245"/>
      <c r="S263" s="245"/>
    </row>
    <row r="264" spans="1:19" s="244" customFormat="1" ht="5.0999999999999996" customHeight="1" x14ac:dyDescent="0.25">
      <c r="A264" s="164"/>
      <c r="B264" s="36"/>
      <c r="C264" s="36"/>
      <c r="D264" s="185"/>
      <c r="E264" s="185"/>
      <c r="F264" s="185"/>
      <c r="G264" s="185"/>
      <c r="H264" s="185"/>
      <c r="I264" s="185"/>
      <c r="J264" s="185"/>
      <c r="K264" s="185"/>
      <c r="L264" s="185"/>
      <c r="M264" s="185"/>
      <c r="N264" s="185"/>
      <c r="O264" s="173"/>
      <c r="P264" s="245"/>
      <c r="Q264" s="245"/>
      <c r="R264" s="245"/>
      <c r="S264" s="245"/>
    </row>
    <row r="265" spans="1:19" s="244" customFormat="1" ht="12.75" customHeight="1" x14ac:dyDescent="0.25">
      <c r="A265" s="164"/>
      <c r="B265" s="36"/>
      <c r="C265" s="36"/>
      <c r="D265" s="25"/>
      <c r="E265" s="1054" t="str">
        <f>IF(L249=EUConst_Relevant,HYPERLINK("#" &amp; Q265,EUConst_MsgDescription),"")</f>
        <v/>
      </c>
      <c r="F265" s="1054"/>
      <c r="G265" s="1054"/>
      <c r="H265" s="1054"/>
      <c r="I265" s="1054"/>
      <c r="J265" s="1054"/>
      <c r="K265" s="1054"/>
      <c r="L265" s="1054"/>
      <c r="M265" s="1054"/>
      <c r="N265" s="1054"/>
      <c r="O265" s="173"/>
      <c r="P265" s="22" t="s">
        <v>175</v>
      </c>
      <c r="Q265" s="371" t="str">
        <f>"#"&amp;ADDRESS(ROW($C$10),COLUMN($C$10))</f>
        <v>#$C$10</v>
      </c>
      <c r="R265" s="245"/>
      <c r="S265" s="245"/>
    </row>
    <row r="266" spans="1:19" s="244" customFormat="1" ht="5.0999999999999996" customHeight="1" x14ac:dyDescent="0.25">
      <c r="A266" s="164"/>
      <c r="B266" s="36"/>
      <c r="C266" s="36"/>
      <c r="D266" s="185"/>
      <c r="E266" s="185"/>
      <c r="F266" s="185"/>
      <c r="G266" s="185"/>
      <c r="H266" s="185"/>
      <c r="I266" s="185"/>
      <c r="J266" s="185"/>
      <c r="K266" s="185"/>
      <c r="L266" s="185"/>
      <c r="M266" s="185"/>
      <c r="N266" s="185"/>
      <c r="O266" s="173"/>
      <c r="P266" s="139"/>
      <c r="Q266" s="245"/>
      <c r="R266" s="245"/>
      <c r="S266" s="245"/>
    </row>
    <row r="267" spans="1:19" s="244" customFormat="1" ht="38.25" customHeight="1" x14ac:dyDescent="0.25">
      <c r="A267" s="164"/>
      <c r="B267" s="36"/>
      <c r="C267" s="36"/>
      <c r="D267" s="24"/>
      <c r="E267" s="943"/>
      <c r="F267" s="944"/>
      <c r="G267" s="944"/>
      <c r="H267" s="944"/>
      <c r="I267" s="944"/>
      <c r="J267" s="944"/>
      <c r="K267" s="944"/>
      <c r="L267" s="944"/>
      <c r="M267" s="944"/>
      <c r="N267" s="945"/>
      <c r="O267" s="173"/>
      <c r="P267" s="245"/>
      <c r="Q267" s="245"/>
      <c r="R267" s="245"/>
      <c r="S267" s="245"/>
    </row>
    <row r="268" spans="1:19" s="244" customFormat="1" ht="5.0999999999999996" customHeight="1" x14ac:dyDescent="0.25">
      <c r="A268" s="164"/>
      <c r="B268" s="36"/>
      <c r="C268" s="36"/>
      <c r="D268" s="25"/>
      <c r="E268" s="36"/>
      <c r="F268" s="36"/>
      <c r="G268" s="36"/>
      <c r="H268" s="36"/>
      <c r="I268" s="36"/>
      <c r="J268" s="36"/>
      <c r="K268" s="36"/>
      <c r="L268" s="36"/>
      <c r="M268" s="36"/>
      <c r="N268" s="36"/>
      <c r="O268" s="173"/>
      <c r="P268" s="245"/>
      <c r="Q268" s="245"/>
      <c r="R268" s="245"/>
      <c r="S268" s="245"/>
    </row>
    <row r="269" spans="1:19" s="244" customFormat="1" ht="12.75" customHeight="1" x14ac:dyDescent="0.25">
      <c r="A269" s="164"/>
      <c r="B269" s="36"/>
      <c r="C269" s="36"/>
      <c r="D269" s="25"/>
      <c r="E269" s="118"/>
      <c r="F269" s="894" t="str">
        <f>Translations!$B$210</f>
        <v>Hänvisning till externa filer, i förekommande fall</v>
      </c>
      <c r="G269" s="894"/>
      <c r="H269" s="894"/>
      <c r="I269" s="894"/>
      <c r="J269" s="894"/>
      <c r="K269" s="845"/>
      <c r="L269" s="845"/>
      <c r="M269" s="845"/>
      <c r="N269" s="845"/>
      <c r="O269" s="173"/>
      <c r="P269" s="245"/>
      <c r="Q269" s="245"/>
      <c r="R269" s="245"/>
      <c r="S269" s="245"/>
    </row>
    <row r="270" spans="1:19" s="244" customFormat="1" ht="5.0999999999999996" customHeight="1" thickBot="1" x14ac:dyDescent="0.3">
      <c r="A270" s="164"/>
      <c r="B270" s="36"/>
      <c r="C270" s="36"/>
      <c r="D270" s="25"/>
      <c r="E270" s="36"/>
      <c r="F270" s="36"/>
      <c r="G270" s="36"/>
      <c r="H270" s="36"/>
      <c r="I270" s="36"/>
      <c r="J270" s="36"/>
      <c r="K270" s="36"/>
      <c r="L270" s="36"/>
      <c r="M270" s="36"/>
      <c r="N270" s="36"/>
      <c r="O270" s="173"/>
      <c r="P270" s="245"/>
      <c r="Q270" s="245"/>
      <c r="R270" s="245"/>
      <c r="S270" s="245"/>
    </row>
    <row r="271" spans="1:19" s="244" customFormat="1" ht="12.75" customHeight="1" x14ac:dyDescent="0.25">
      <c r="A271" s="164"/>
      <c r="B271" s="36"/>
      <c r="C271" s="36"/>
      <c r="D271" s="185" t="s">
        <v>28</v>
      </c>
      <c r="E271" s="947" t="str">
        <f>Translations!$B$258</f>
        <v>Har den hierarkiska ordningen följts?</v>
      </c>
      <c r="F271" s="947"/>
      <c r="G271" s="947"/>
      <c r="H271" s="1046"/>
      <c r="I271" s="260"/>
      <c r="J271" s="256" t="str">
        <f>Translations!$B$259</f>
        <v>Om inte, varför?</v>
      </c>
      <c r="K271" s="871"/>
      <c r="L271" s="872"/>
      <c r="M271" s="872"/>
      <c r="N271" s="886"/>
      <c r="O271" s="173"/>
      <c r="P271" s="245"/>
      <c r="Q271" s="245"/>
      <c r="R271" s="245"/>
      <c r="S271" s="251" t="b">
        <f>AND(I271&lt;&gt;"",I271=FALSE)</f>
        <v>0</v>
      </c>
    </row>
    <row r="272" spans="1:19" s="244" customFormat="1" ht="5.0999999999999996" customHeight="1" x14ac:dyDescent="0.25">
      <c r="A272" s="164"/>
      <c r="B272" s="36"/>
      <c r="C272" s="36"/>
      <c r="D272" s="36"/>
      <c r="E272" s="431"/>
      <c r="F272" s="431"/>
      <c r="G272" s="431"/>
      <c r="H272" s="431"/>
      <c r="I272" s="431"/>
      <c r="J272" s="431"/>
      <c r="K272" s="431"/>
      <c r="L272" s="431"/>
      <c r="M272" s="431"/>
      <c r="N272" s="431"/>
      <c r="O272" s="173"/>
      <c r="P272" s="245"/>
      <c r="Q272" s="245"/>
      <c r="R272" s="245"/>
      <c r="S272" s="253"/>
    </row>
    <row r="273" spans="1:19" s="244" customFormat="1" ht="12.75" customHeight="1" x14ac:dyDescent="0.25">
      <c r="A273" s="164"/>
      <c r="B273" s="36"/>
      <c r="C273" s="36"/>
      <c r="D273" s="12"/>
      <c r="E273" s="12"/>
      <c r="F273" s="657" t="str">
        <f>Translations!$B$264</f>
        <v>Ytterligare uppgifter om eventuella avvikelser från hierarkin</v>
      </c>
      <c r="G273" s="657"/>
      <c r="H273" s="657"/>
      <c r="I273" s="657"/>
      <c r="J273" s="657"/>
      <c r="K273" s="657"/>
      <c r="L273" s="657"/>
      <c r="M273" s="657"/>
      <c r="N273" s="657"/>
      <c r="O273" s="173"/>
      <c r="P273" s="245"/>
      <c r="Q273" s="245"/>
      <c r="R273" s="245"/>
      <c r="S273" s="253"/>
    </row>
    <row r="274" spans="1:19" s="244" customFormat="1" ht="25.5" customHeight="1" thickBot="1" x14ac:dyDescent="0.3">
      <c r="A274" s="164"/>
      <c r="B274" s="36"/>
      <c r="C274" s="36"/>
      <c r="D274" s="12"/>
      <c r="E274" s="12"/>
      <c r="F274" s="982"/>
      <c r="G274" s="983"/>
      <c r="H274" s="983"/>
      <c r="I274" s="983"/>
      <c r="J274" s="983"/>
      <c r="K274" s="983"/>
      <c r="L274" s="983"/>
      <c r="M274" s="983"/>
      <c r="N274" s="984"/>
      <c r="O274" s="173"/>
      <c r="P274" s="245"/>
      <c r="Q274" s="245"/>
      <c r="R274" s="245"/>
      <c r="S274" s="273" t="b">
        <f>S271</f>
        <v>0</v>
      </c>
    </row>
    <row r="275" spans="1:19" ht="5.0999999999999996" customHeight="1" x14ac:dyDescent="0.25">
      <c r="B275" s="176"/>
      <c r="C275" s="176"/>
      <c r="D275" s="176"/>
      <c r="E275" s="176"/>
      <c r="F275" s="176"/>
      <c r="G275" s="176"/>
      <c r="H275" s="176"/>
      <c r="I275" s="176"/>
      <c r="J275" s="176"/>
      <c r="K275" s="176"/>
      <c r="L275" s="176"/>
      <c r="M275" s="173"/>
      <c r="N275" s="173"/>
      <c r="O275" s="173"/>
      <c r="P275" s="174"/>
    </row>
    <row r="276" spans="1:19" x14ac:dyDescent="0.25">
      <c r="B276" s="176"/>
      <c r="C276" s="176"/>
      <c r="D276" s="176"/>
      <c r="E276" s="1047" t="str">
        <f>IF(L249=EUConst_Relevant,HYPERLINK(Q276,EUconst_MsgBackToSheetF),"")</f>
        <v/>
      </c>
      <c r="F276" s="1048"/>
      <c r="G276" s="1048"/>
      <c r="H276" s="1048"/>
      <c r="I276" s="1048"/>
      <c r="J276" s="1048"/>
      <c r="K276" s="1048"/>
      <c r="L276" s="1048"/>
      <c r="M276" s="1048"/>
      <c r="N276" s="1049"/>
      <c r="O276" s="173"/>
      <c r="P276" s="186" t="s">
        <v>281</v>
      </c>
      <c r="Q276" s="188" t="str">
        <f>Q251</f>
        <v/>
      </c>
    </row>
    <row r="277" spans="1:19" x14ac:dyDescent="0.25">
      <c r="B277" s="184"/>
      <c r="C277" s="184"/>
      <c r="D277" s="184"/>
      <c r="E277" s="184"/>
      <c r="F277" s="184"/>
      <c r="G277" s="184"/>
      <c r="H277" s="184"/>
      <c r="I277" s="184"/>
      <c r="J277" s="184"/>
      <c r="K277" s="184"/>
      <c r="L277" s="184"/>
      <c r="M277" s="184"/>
      <c r="N277" s="184"/>
      <c r="O277" s="173"/>
    </row>
    <row r="278" spans="1:19" ht="15.6" x14ac:dyDescent="0.3">
      <c r="B278" s="176"/>
      <c r="C278" s="182" t="s">
        <v>291</v>
      </c>
      <c r="D278" s="1056" t="str">
        <f>Translations!$B$430</f>
        <v>Syntesgas</v>
      </c>
      <c r="E278" s="1056"/>
      <c r="F278" s="1056"/>
      <c r="G278" s="1056"/>
      <c r="H278" s="1056"/>
      <c r="I278" s="1056"/>
      <c r="J278" s="1056"/>
      <c r="K278" s="1056"/>
      <c r="L278" s="1056"/>
      <c r="M278" s="1056"/>
      <c r="N278" s="1056"/>
      <c r="O278" s="173"/>
      <c r="P278" s="174"/>
    </row>
    <row r="279" spans="1:19" ht="5.0999999999999996" customHeight="1" x14ac:dyDescent="0.25">
      <c r="B279" s="176"/>
      <c r="C279" s="176"/>
      <c r="D279" s="176"/>
      <c r="E279" s="176"/>
      <c r="F279" s="176"/>
      <c r="G279" s="176"/>
      <c r="H279" s="176"/>
      <c r="I279" s="176"/>
      <c r="J279" s="176"/>
      <c r="K279" s="176"/>
      <c r="L279" s="176"/>
      <c r="M279" s="173"/>
      <c r="N279" s="173"/>
      <c r="O279" s="173"/>
      <c r="P279" s="174"/>
    </row>
    <row r="280" spans="1:19" ht="13.8" x14ac:dyDescent="0.25">
      <c r="B280" s="176"/>
      <c r="C280" s="183"/>
      <c r="D280" s="1064" t="str">
        <f>Translations!$B$520</f>
        <v>Verktyg för att beräkna historiska verksamhetsnivåer för syntesgasdelanläggningar</v>
      </c>
      <c r="E280" s="1053"/>
      <c r="F280" s="1053"/>
      <c r="G280" s="1053"/>
      <c r="H280" s="1053"/>
      <c r="I280" s="1053"/>
      <c r="J280" s="1053"/>
      <c r="K280" s="1053"/>
      <c r="L280" s="1053"/>
      <c r="M280" s="1053"/>
      <c r="N280" s="1053"/>
      <c r="O280" s="173"/>
      <c r="P280" s="174"/>
    </row>
    <row r="281" spans="1:19" ht="5.0999999999999996" customHeight="1" thickBot="1" x14ac:dyDescent="0.3">
      <c r="B281" s="176"/>
      <c r="C281" s="176"/>
      <c r="D281" s="176"/>
      <c r="E281" s="176"/>
      <c r="F281" s="176"/>
      <c r="G281" s="176"/>
      <c r="H281" s="176"/>
      <c r="I281" s="176"/>
      <c r="J281" s="176"/>
      <c r="K281" s="176"/>
      <c r="L281" s="176"/>
      <c r="M281" s="173"/>
      <c r="N281" s="173"/>
      <c r="O281" s="173"/>
      <c r="P281" s="174"/>
    </row>
    <row r="282" spans="1:19" ht="14.4" thickBot="1" x14ac:dyDescent="0.3">
      <c r="B282" s="176"/>
      <c r="C282" s="176"/>
      <c r="D282" s="185" t="s">
        <v>25</v>
      </c>
      <c r="E282" s="1052" t="str">
        <f>Translations!$B$435</f>
        <v>Verktygets relevans för er anläggning:</v>
      </c>
      <c r="F282" s="1052"/>
      <c r="G282" s="1052"/>
      <c r="H282" s="1052"/>
      <c r="I282" s="1052"/>
      <c r="J282" s="1052"/>
      <c r="K282" s="1057"/>
      <c r="L282" s="1058" t="str">
        <f>IF(CNTR_ExistSubInstEntries,IF(COUNTIF(CNTR_SubInstListNames,INDEX(EUconst_BMlistNames,MATCH(Q282,EUconst_BMlistMainNumberOfBM,0)))&gt;0,EUConst_Relevant,EUConst_NotRelevant),"")</f>
        <v/>
      </c>
      <c r="M282" s="1059"/>
      <c r="N282" s="1060"/>
      <c r="O282" s="173"/>
      <c r="P282" s="186" t="s">
        <v>280</v>
      </c>
      <c r="Q282" s="187">
        <v>51</v>
      </c>
      <c r="S282" s="314" t="b">
        <f>L282=EUConst_NotRelevant</f>
        <v>0</v>
      </c>
    </row>
    <row r="283" spans="1:19" x14ac:dyDescent="0.25">
      <c r="B283" s="176"/>
      <c r="C283" s="176"/>
      <c r="D283" s="184"/>
      <c r="E283" s="1050" t="str">
        <f>Translations!$B$436</f>
        <v>Detta meddelande visas automatiskt på grundval av er tidigare inmatning i bladet ”C_InstallationDescription", avsnitt C.I.</v>
      </c>
      <c r="F283" s="1051"/>
      <c r="G283" s="1051"/>
      <c r="H283" s="1051"/>
      <c r="I283" s="1051"/>
      <c r="J283" s="1051"/>
      <c r="K283" s="1051"/>
      <c r="L283" s="1051"/>
      <c r="M283" s="1051"/>
      <c r="N283" s="1051"/>
      <c r="O283" s="173"/>
      <c r="P283" s="174"/>
    </row>
    <row r="284" spans="1:19" x14ac:dyDescent="0.25">
      <c r="B284" s="176"/>
      <c r="C284" s="176"/>
      <c r="D284" s="176"/>
      <c r="E284" s="1047" t="str">
        <f>IF(L282=EUConst_Relevant,HYPERLINK(Q284,EUconst_MsgBackToSheetF),"")</f>
        <v/>
      </c>
      <c r="F284" s="1048"/>
      <c r="G284" s="1048"/>
      <c r="H284" s="1048"/>
      <c r="I284" s="1048"/>
      <c r="J284" s="1048"/>
      <c r="K284" s="1048"/>
      <c r="L284" s="1048"/>
      <c r="M284" s="1048"/>
      <c r="N284" s="1049"/>
      <c r="O284" s="173"/>
      <c r="P284" s="186" t="s">
        <v>281</v>
      </c>
      <c r="Q284" s="188" t="str">
        <f>IF(ISNUMBER(MATCH(Q282,CNTR_SubInstListBMnumbers,0)),"#JUMP_F"&amp;MATCH(Q282,CNTR_SubInstListBMnumbers,0),"")</f>
        <v/>
      </c>
    </row>
    <row r="285" spans="1:19" ht="5.0999999999999996" customHeight="1" x14ac:dyDescent="0.25">
      <c r="B285" s="176"/>
      <c r="C285" s="176"/>
      <c r="D285" s="176"/>
      <c r="E285" s="176"/>
      <c r="F285" s="176"/>
      <c r="G285" s="176"/>
      <c r="H285" s="176"/>
      <c r="I285" s="176"/>
      <c r="J285" s="176"/>
      <c r="K285" s="176"/>
      <c r="L285" s="176"/>
      <c r="M285" s="173"/>
      <c r="N285" s="173"/>
      <c r="O285" s="173"/>
      <c r="P285" s="174"/>
    </row>
    <row r="286" spans="1:19" ht="12.75" customHeight="1" x14ac:dyDescent="0.25">
      <c r="B286" s="176"/>
      <c r="C286" s="176"/>
      <c r="D286" s="185" t="s">
        <v>26</v>
      </c>
      <c r="E286" s="1052" t="str">
        <f>Translations!$B$516</f>
        <v>Volymfraktion vätgas VF(H2)</v>
      </c>
      <c r="F286" s="1053"/>
      <c r="G286" s="1053"/>
      <c r="H286" s="1053"/>
      <c r="I286" s="1053"/>
      <c r="J286" s="1053"/>
      <c r="K286" s="1053"/>
      <c r="L286" s="1053"/>
      <c r="M286" s="1053"/>
      <c r="N286" s="1053"/>
      <c r="O286" s="173"/>
      <c r="P286" s="174"/>
    </row>
    <row r="287" spans="1:19" s="244" customFormat="1" ht="12.75" customHeight="1" x14ac:dyDescent="0.25">
      <c r="A287" s="164"/>
      <c r="B287" s="36"/>
      <c r="C287" s="36"/>
      <c r="D287" s="25"/>
      <c r="E287" s="711" t="str">
        <f>Translations!$B$517</f>
        <v>Var god välj nedan den datakälla som används för volymfraktionen vätgas enligt avsnitt 4.6 i bilaga VII till FAR.</v>
      </c>
      <c r="F287" s="712"/>
      <c r="G287" s="712"/>
      <c r="H287" s="712"/>
      <c r="I287" s="712"/>
      <c r="J287" s="712"/>
      <c r="K287" s="712"/>
      <c r="L287" s="712"/>
      <c r="M287" s="712"/>
      <c r="N287" s="712"/>
      <c r="O287" s="173"/>
      <c r="P287" s="245"/>
      <c r="Q287" s="245"/>
      <c r="R287" s="245"/>
      <c r="S287" s="245"/>
    </row>
    <row r="288" spans="1:19" s="244" customFormat="1" ht="25.5" customHeight="1" x14ac:dyDescent="0.25">
      <c r="A288" s="164"/>
      <c r="B288" s="36"/>
      <c r="C288" s="36"/>
      <c r="D288" s="25"/>
      <c r="E288" s="711" t="str">
        <f>Translations!$B$253</f>
        <v>Eftersom mer än en av datakällorna kan vara relevanta kan högst tre källor anges enligt mallen. Om ännu fler datakällor är relevanta, var god ange de tre viktigaste källorna och beskriv metoden närmare nedan.</v>
      </c>
      <c r="F288" s="712"/>
      <c r="G288" s="712"/>
      <c r="H288" s="712"/>
      <c r="I288" s="712"/>
      <c r="J288" s="712"/>
      <c r="K288" s="712"/>
      <c r="L288" s="712"/>
      <c r="M288" s="712"/>
      <c r="N288" s="712"/>
      <c r="O288" s="173"/>
      <c r="P288" s="245"/>
      <c r="Q288" s="245"/>
      <c r="R288" s="245"/>
      <c r="S288" s="245"/>
    </row>
    <row r="289" spans="1:19" s="264" customFormat="1" ht="25.5" customHeight="1" x14ac:dyDescent="0.25">
      <c r="A289" s="263"/>
      <c r="B289" s="119"/>
      <c r="C289" s="36"/>
      <c r="D289" s="120"/>
      <c r="E289" s="121"/>
      <c r="F289" s="121"/>
      <c r="G289" s="121"/>
      <c r="H289" s="121"/>
      <c r="I289" s="863" t="str">
        <f>Translations!$B$254</f>
        <v>Datakälla</v>
      </c>
      <c r="J289" s="863"/>
      <c r="K289" s="863" t="str">
        <f>Translations!$B$255</f>
        <v>Andra datakällor 
(i förekommande fall)</v>
      </c>
      <c r="L289" s="863"/>
      <c r="M289" s="863" t="str">
        <f>Translations!$B$255</f>
        <v>Andra datakällor 
(i förekommande fall)</v>
      </c>
      <c r="N289" s="863"/>
      <c r="O289" s="173"/>
      <c r="P289" s="262"/>
      <c r="Q289" s="262"/>
      <c r="R289" s="262"/>
      <c r="S289" s="262"/>
    </row>
    <row r="290" spans="1:19" s="244" customFormat="1" ht="12.75" customHeight="1" x14ac:dyDescent="0.25">
      <c r="A290" s="164"/>
      <c r="B290" s="36"/>
      <c r="C290" s="36"/>
      <c r="D290" s="25"/>
      <c r="E290" s="118"/>
      <c r="F290" s="869" t="str">
        <f>Translations!$B$521</f>
        <v>Total syntesgasproduktion</v>
      </c>
      <c r="G290" s="869"/>
      <c r="H290" s="870"/>
      <c r="I290" s="871"/>
      <c r="J290" s="872"/>
      <c r="K290" s="873"/>
      <c r="L290" s="874"/>
      <c r="M290" s="873"/>
      <c r="N290" s="890"/>
      <c r="O290" s="173"/>
      <c r="P290" s="245"/>
      <c r="Q290" s="245"/>
      <c r="R290" s="245"/>
      <c r="S290" s="245"/>
    </row>
    <row r="291" spans="1:19" s="244" customFormat="1" ht="12.75" customHeight="1" x14ac:dyDescent="0.25">
      <c r="A291" s="164"/>
      <c r="B291" s="36"/>
      <c r="C291" s="36"/>
      <c r="D291" s="25"/>
      <c r="E291" s="118"/>
      <c r="F291" s="869" t="str">
        <f>Translations!$B$507</f>
        <v>Uppgifter om sammansättning</v>
      </c>
      <c r="G291" s="869"/>
      <c r="H291" s="870"/>
      <c r="I291" s="871"/>
      <c r="J291" s="872"/>
      <c r="K291" s="873"/>
      <c r="L291" s="874"/>
      <c r="M291" s="873"/>
      <c r="N291" s="890"/>
      <c r="O291" s="173"/>
      <c r="P291" s="245"/>
      <c r="Q291" s="245"/>
      <c r="R291" s="245"/>
      <c r="S291" s="245"/>
    </row>
    <row r="292" spans="1:19" ht="5.0999999999999996" customHeight="1" x14ac:dyDescent="0.25">
      <c r="B292" s="176"/>
      <c r="C292" s="176"/>
      <c r="D292" s="176"/>
      <c r="E292" s="176"/>
      <c r="F292" s="176"/>
      <c r="G292" s="176"/>
      <c r="H292" s="176"/>
      <c r="I292" s="176"/>
      <c r="J292" s="176"/>
      <c r="K292" s="176"/>
      <c r="L292" s="176"/>
      <c r="M292" s="173"/>
      <c r="N292" s="173"/>
      <c r="O292" s="173"/>
      <c r="P292" s="174"/>
    </row>
    <row r="293" spans="1:19" s="244" customFormat="1" ht="12.75" customHeight="1" x14ac:dyDescent="0.25">
      <c r="A293" s="164"/>
      <c r="B293" s="36"/>
      <c r="C293" s="36"/>
      <c r="D293" s="185" t="s">
        <v>27</v>
      </c>
      <c r="E293" s="1052" t="str">
        <f>Translations!$B$504</f>
        <v>Närmare beskrivning</v>
      </c>
      <c r="F293" s="1053"/>
      <c r="G293" s="1053"/>
      <c r="H293" s="1053"/>
      <c r="I293" s="1053"/>
      <c r="J293" s="1053"/>
      <c r="K293" s="1053"/>
      <c r="L293" s="1053"/>
      <c r="M293" s="1053"/>
      <c r="N293" s="1053"/>
      <c r="O293" s="173"/>
      <c r="P293" s="245"/>
      <c r="Q293" s="245"/>
      <c r="R293" s="245"/>
      <c r="S293" s="245"/>
    </row>
    <row r="294" spans="1:19" s="244" customFormat="1" ht="5.0999999999999996" customHeight="1" x14ac:dyDescent="0.25">
      <c r="A294" s="164"/>
      <c r="B294" s="36"/>
      <c r="C294" s="36"/>
      <c r="D294" s="185"/>
      <c r="E294" s="185"/>
      <c r="F294" s="185"/>
      <c r="G294" s="185"/>
      <c r="H294" s="185"/>
      <c r="I294" s="185"/>
      <c r="J294" s="185"/>
      <c r="K294" s="185"/>
      <c r="L294" s="185"/>
      <c r="M294" s="185"/>
      <c r="N294" s="185"/>
      <c r="O294" s="173"/>
      <c r="P294" s="245"/>
      <c r="Q294" s="245"/>
      <c r="R294" s="245"/>
      <c r="S294" s="245"/>
    </row>
    <row r="295" spans="1:19" s="244" customFormat="1" ht="12.75" customHeight="1" x14ac:dyDescent="0.25">
      <c r="A295" s="164"/>
      <c r="B295" s="36"/>
      <c r="C295" s="36"/>
      <c r="D295" s="25"/>
      <c r="E295" s="1054" t="str">
        <f>IF(L282=EUConst_Relevant,HYPERLINK("#" &amp; Q295,EUConst_MsgDescription),"")</f>
        <v/>
      </c>
      <c r="F295" s="1054"/>
      <c r="G295" s="1054"/>
      <c r="H295" s="1054"/>
      <c r="I295" s="1054"/>
      <c r="J295" s="1054"/>
      <c r="K295" s="1054"/>
      <c r="L295" s="1054"/>
      <c r="M295" s="1054"/>
      <c r="N295" s="1054"/>
      <c r="O295" s="173"/>
      <c r="P295" s="22" t="s">
        <v>175</v>
      </c>
      <c r="Q295" s="371" t="str">
        <f>"#"&amp;ADDRESS(ROW($C$10),COLUMN($C$10))</f>
        <v>#$C$10</v>
      </c>
      <c r="R295" s="245"/>
      <c r="S295" s="245"/>
    </row>
    <row r="296" spans="1:19" s="244" customFormat="1" ht="5.0999999999999996" customHeight="1" x14ac:dyDescent="0.25">
      <c r="A296" s="164"/>
      <c r="B296" s="36"/>
      <c r="C296" s="36"/>
      <c r="D296" s="185"/>
      <c r="E296" s="185"/>
      <c r="F296" s="185"/>
      <c r="G296" s="185"/>
      <c r="H296" s="185"/>
      <c r="I296" s="185"/>
      <c r="J296" s="185"/>
      <c r="K296" s="185"/>
      <c r="L296" s="185"/>
      <c r="M296" s="185"/>
      <c r="N296" s="185"/>
      <c r="O296" s="173"/>
      <c r="P296" s="139"/>
      <c r="Q296" s="245"/>
      <c r="R296" s="245"/>
      <c r="S296" s="245"/>
    </row>
    <row r="297" spans="1:19" s="244" customFormat="1" ht="38.25" customHeight="1" x14ac:dyDescent="0.25">
      <c r="A297" s="164"/>
      <c r="B297" s="36"/>
      <c r="C297" s="36"/>
      <c r="D297" s="24"/>
      <c r="E297" s="943"/>
      <c r="F297" s="944"/>
      <c r="G297" s="944"/>
      <c r="H297" s="944"/>
      <c r="I297" s="944"/>
      <c r="J297" s="944"/>
      <c r="K297" s="944"/>
      <c r="L297" s="944"/>
      <c r="M297" s="944"/>
      <c r="N297" s="945"/>
      <c r="O297" s="173"/>
      <c r="P297" s="245"/>
      <c r="Q297" s="245"/>
      <c r="R297" s="245"/>
      <c r="S297" s="245"/>
    </row>
    <row r="298" spans="1:19" s="244" customFormat="1" ht="5.0999999999999996" customHeight="1" x14ac:dyDescent="0.25">
      <c r="A298" s="164"/>
      <c r="B298" s="36"/>
      <c r="C298" s="36"/>
      <c r="D298" s="25"/>
      <c r="E298" s="36"/>
      <c r="F298" s="36"/>
      <c r="G298" s="36"/>
      <c r="H298" s="36"/>
      <c r="I298" s="36"/>
      <c r="J298" s="36"/>
      <c r="K298" s="36"/>
      <c r="L298" s="36"/>
      <c r="M298" s="36"/>
      <c r="N298" s="36"/>
      <c r="O298" s="173"/>
      <c r="P298" s="245"/>
      <c r="Q298" s="245"/>
      <c r="R298" s="245"/>
      <c r="S298" s="245"/>
    </row>
    <row r="299" spans="1:19" s="244" customFormat="1" ht="12.75" customHeight="1" x14ac:dyDescent="0.25">
      <c r="A299" s="164"/>
      <c r="B299" s="36"/>
      <c r="C299" s="36"/>
      <c r="D299" s="25"/>
      <c r="E299" s="118"/>
      <c r="F299" s="894" t="str">
        <f>Translations!$B$210</f>
        <v>Hänvisning till externa filer, i förekommande fall</v>
      </c>
      <c r="G299" s="894"/>
      <c r="H299" s="894"/>
      <c r="I299" s="894"/>
      <c r="J299" s="894"/>
      <c r="K299" s="845"/>
      <c r="L299" s="845"/>
      <c r="M299" s="845"/>
      <c r="N299" s="845"/>
      <c r="O299" s="173"/>
      <c r="P299" s="245"/>
      <c r="Q299" s="245"/>
      <c r="R299" s="245"/>
      <c r="S299" s="245"/>
    </row>
    <row r="300" spans="1:19" s="244" customFormat="1" ht="5.0999999999999996" customHeight="1" thickBot="1" x14ac:dyDescent="0.3">
      <c r="A300" s="164"/>
      <c r="B300" s="36"/>
      <c r="C300" s="36"/>
      <c r="D300" s="25"/>
      <c r="E300" s="36"/>
      <c r="F300" s="36"/>
      <c r="G300" s="36"/>
      <c r="H300" s="36"/>
      <c r="I300" s="36"/>
      <c r="J300" s="36"/>
      <c r="K300" s="36"/>
      <c r="L300" s="36"/>
      <c r="M300" s="36"/>
      <c r="N300" s="36"/>
      <c r="O300" s="173"/>
      <c r="P300" s="245"/>
      <c r="Q300" s="245"/>
      <c r="R300" s="245"/>
      <c r="S300" s="245"/>
    </row>
    <row r="301" spans="1:19" s="244" customFormat="1" ht="12.75" customHeight="1" x14ac:dyDescent="0.25">
      <c r="A301" s="164"/>
      <c r="B301" s="36"/>
      <c r="C301" s="36"/>
      <c r="D301" s="185" t="s">
        <v>28</v>
      </c>
      <c r="E301" s="947" t="str">
        <f>Translations!$B$258</f>
        <v>Har den hierarkiska ordningen följts?</v>
      </c>
      <c r="F301" s="947"/>
      <c r="G301" s="947"/>
      <c r="H301" s="1046"/>
      <c r="I301" s="260"/>
      <c r="J301" s="256" t="str">
        <f>Translations!$B$259</f>
        <v>Om inte, varför?</v>
      </c>
      <c r="K301" s="871"/>
      <c r="L301" s="872"/>
      <c r="M301" s="872"/>
      <c r="N301" s="886"/>
      <c r="O301" s="173"/>
      <c r="P301" s="245"/>
      <c r="Q301" s="245"/>
      <c r="R301" s="245"/>
      <c r="S301" s="251" t="b">
        <f>AND(I301&lt;&gt;"",I301=FALSE)</f>
        <v>0</v>
      </c>
    </row>
    <row r="302" spans="1:19" s="244" customFormat="1" ht="5.0999999999999996" customHeight="1" x14ac:dyDescent="0.25">
      <c r="A302" s="164"/>
      <c r="B302" s="36"/>
      <c r="C302" s="36"/>
      <c r="D302" s="36"/>
      <c r="E302" s="431"/>
      <c r="F302" s="431"/>
      <c r="G302" s="431"/>
      <c r="H302" s="431"/>
      <c r="I302" s="431"/>
      <c r="J302" s="431"/>
      <c r="K302" s="431"/>
      <c r="L302" s="431"/>
      <c r="M302" s="431"/>
      <c r="N302" s="431"/>
      <c r="O302" s="173"/>
      <c r="P302" s="245"/>
      <c r="Q302" s="245"/>
      <c r="R302" s="245"/>
      <c r="S302" s="253"/>
    </row>
    <row r="303" spans="1:19" s="244" customFormat="1" ht="12.75" customHeight="1" x14ac:dyDescent="0.25">
      <c r="A303" s="164"/>
      <c r="B303" s="36"/>
      <c r="C303" s="36"/>
      <c r="D303" s="12"/>
      <c r="E303" s="12"/>
      <c r="F303" s="657" t="str">
        <f>Translations!$B$264</f>
        <v>Ytterligare uppgifter om eventuella avvikelser från hierarkin</v>
      </c>
      <c r="G303" s="657"/>
      <c r="H303" s="657"/>
      <c r="I303" s="657"/>
      <c r="J303" s="657"/>
      <c r="K303" s="657"/>
      <c r="L303" s="657"/>
      <c r="M303" s="657"/>
      <c r="N303" s="657"/>
      <c r="O303" s="173"/>
      <c r="P303" s="245"/>
      <c r="Q303" s="245"/>
      <c r="R303" s="245"/>
      <c r="S303" s="253"/>
    </row>
    <row r="304" spans="1:19" s="244" customFormat="1" ht="25.5" customHeight="1" thickBot="1" x14ac:dyDescent="0.3">
      <c r="A304" s="164"/>
      <c r="B304" s="36"/>
      <c r="C304" s="36"/>
      <c r="D304" s="12"/>
      <c r="E304" s="12"/>
      <c r="F304" s="982"/>
      <c r="G304" s="983"/>
      <c r="H304" s="983"/>
      <c r="I304" s="983"/>
      <c r="J304" s="983"/>
      <c r="K304" s="983"/>
      <c r="L304" s="983"/>
      <c r="M304" s="983"/>
      <c r="N304" s="984"/>
      <c r="O304" s="173"/>
      <c r="P304" s="245"/>
      <c r="Q304" s="245"/>
      <c r="R304" s="245"/>
      <c r="S304" s="273" t="b">
        <f>S301</f>
        <v>0</v>
      </c>
    </row>
    <row r="305" spans="1:19" s="244" customFormat="1" ht="5.0999999999999996" customHeight="1" x14ac:dyDescent="0.25">
      <c r="A305" s="164"/>
      <c r="B305" s="36"/>
      <c r="C305" s="36"/>
      <c r="D305" s="25"/>
      <c r="E305" s="36"/>
      <c r="F305" s="36"/>
      <c r="G305" s="36"/>
      <c r="H305" s="36"/>
      <c r="I305" s="36"/>
      <c r="J305" s="36"/>
      <c r="K305" s="36"/>
      <c r="L305" s="36"/>
      <c r="M305" s="36"/>
      <c r="N305" s="36"/>
      <c r="O305" s="173"/>
      <c r="P305" s="245"/>
      <c r="Q305" s="245"/>
      <c r="R305" s="245"/>
      <c r="S305" s="245"/>
    </row>
    <row r="306" spans="1:19" x14ac:dyDescent="0.25">
      <c r="B306" s="176"/>
      <c r="C306" s="176"/>
      <c r="D306" s="176"/>
      <c r="E306" s="1047" t="str">
        <f>IF(L282=EUConst_Relevant,HYPERLINK(Q306,EUconst_MsgBackToSheetF),"")</f>
        <v/>
      </c>
      <c r="F306" s="1048"/>
      <c r="G306" s="1048"/>
      <c r="H306" s="1048"/>
      <c r="I306" s="1048"/>
      <c r="J306" s="1048"/>
      <c r="K306" s="1048"/>
      <c r="L306" s="1048"/>
      <c r="M306" s="1048"/>
      <c r="N306" s="1049"/>
      <c r="O306" s="173"/>
      <c r="P306" s="186" t="s">
        <v>281</v>
      </c>
      <c r="Q306" s="188" t="str">
        <f>Q284</f>
        <v/>
      </c>
    </row>
    <row r="307" spans="1:19" x14ac:dyDescent="0.25">
      <c r="B307" s="184"/>
      <c r="C307" s="184"/>
      <c r="D307" s="184"/>
      <c r="E307" s="184"/>
      <c r="F307" s="184"/>
      <c r="G307" s="184"/>
      <c r="H307" s="184"/>
      <c r="I307" s="184"/>
      <c r="J307" s="184"/>
      <c r="K307" s="184"/>
      <c r="L307" s="184"/>
      <c r="M307" s="184"/>
      <c r="N307" s="184"/>
      <c r="O307" s="173"/>
    </row>
    <row r="308" spans="1:19" ht="15.6" x14ac:dyDescent="0.3">
      <c r="B308" s="176"/>
      <c r="C308" s="182" t="s">
        <v>292</v>
      </c>
      <c r="D308" s="1056" t="str">
        <f>Translations!$B$431</f>
        <v>Etylenoxid/etylenglykoler</v>
      </c>
      <c r="E308" s="1056"/>
      <c r="F308" s="1056"/>
      <c r="G308" s="1056"/>
      <c r="H308" s="1056"/>
      <c r="I308" s="1056"/>
      <c r="J308" s="1056"/>
      <c r="K308" s="1056"/>
      <c r="L308" s="1056"/>
      <c r="M308" s="1056"/>
      <c r="N308" s="1056"/>
      <c r="O308" s="173"/>
      <c r="P308" s="174"/>
    </row>
    <row r="309" spans="1:19" ht="5.0999999999999996" customHeight="1" x14ac:dyDescent="0.25">
      <c r="B309" s="176"/>
      <c r="C309" s="176"/>
      <c r="D309" s="176"/>
      <c r="E309" s="176"/>
      <c r="F309" s="176"/>
      <c r="G309" s="176"/>
      <c r="H309" s="176"/>
      <c r="I309" s="176"/>
      <c r="J309" s="176"/>
      <c r="K309" s="176"/>
      <c r="L309" s="176"/>
      <c r="M309" s="173"/>
      <c r="N309" s="173"/>
      <c r="O309" s="173"/>
      <c r="P309" s="174"/>
    </row>
    <row r="310" spans="1:19" ht="13.8" x14ac:dyDescent="0.25">
      <c r="B310" s="176"/>
      <c r="C310" s="183"/>
      <c r="D310" s="1064" t="str">
        <f>Translations!$B$522</f>
        <v>Verktyg för att beräkna historiska verksamhetsnivåer för delanläggningar för etylenoxid/etylenglykoler</v>
      </c>
      <c r="E310" s="1053"/>
      <c r="F310" s="1053"/>
      <c r="G310" s="1053"/>
      <c r="H310" s="1053"/>
      <c r="I310" s="1053"/>
      <c r="J310" s="1053"/>
      <c r="K310" s="1053"/>
      <c r="L310" s="1053"/>
      <c r="M310" s="1053"/>
      <c r="N310" s="1053"/>
      <c r="O310" s="173"/>
      <c r="P310" s="174"/>
    </row>
    <row r="311" spans="1:19" ht="5.0999999999999996" customHeight="1" thickBot="1" x14ac:dyDescent="0.3">
      <c r="B311" s="176"/>
      <c r="C311" s="176"/>
      <c r="D311" s="176"/>
      <c r="E311" s="176"/>
      <c r="F311" s="176"/>
      <c r="G311" s="176"/>
      <c r="H311" s="176"/>
      <c r="I311" s="176"/>
      <c r="J311" s="176"/>
      <c r="K311" s="176"/>
      <c r="L311" s="176"/>
      <c r="M311" s="173"/>
      <c r="N311" s="173"/>
      <c r="O311" s="173"/>
      <c r="P311" s="174"/>
    </row>
    <row r="312" spans="1:19" ht="14.4" thickBot="1" x14ac:dyDescent="0.3">
      <c r="B312" s="176"/>
      <c r="C312" s="176"/>
      <c r="D312" s="185" t="s">
        <v>25</v>
      </c>
      <c r="E312" s="1052" t="str">
        <f>Translations!$B$435</f>
        <v>Verktygets relevans för er anläggning:</v>
      </c>
      <c r="F312" s="1052"/>
      <c r="G312" s="1052"/>
      <c r="H312" s="1052"/>
      <c r="I312" s="1052"/>
      <c r="J312" s="1052"/>
      <c r="K312" s="1057"/>
      <c r="L312" s="1058" t="str">
        <f>IF(CNTR_ExistSubInstEntries,IF(COUNTIF(CNTR_SubInstListNames,INDEX(EUconst_BMlistNames,MATCH(Q312,EUconst_BMlistMainNumberOfBM,0)))&gt;0,EUConst_Relevant,EUConst_NotRelevant),"")</f>
        <v/>
      </c>
      <c r="M312" s="1059"/>
      <c r="N312" s="1060"/>
      <c r="O312" s="173"/>
      <c r="P312" s="186" t="s">
        <v>280</v>
      </c>
      <c r="Q312" s="187">
        <v>46</v>
      </c>
      <c r="S312" s="314" t="b">
        <f>L312=EUConst_NotRelevant</f>
        <v>0</v>
      </c>
    </row>
    <row r="313" spans="1:19" x14ac:dyDescent="0.25">
      <c r="B313" s="176"/>
      <c r="C313" s="176"/>
      <c r="D313" s="184"/>
      <c r="E313" s="1050" t="str">
        <f>Translations!$B$436</f>
        <v>Detta meddelande visas automatiskt på grundval av er tidigare inmatning i bladet ”C_InstallationDescription", avsnitt C.I.</v>
      </c>
      <c r="F313" s="1051"/>
      <c r="G313" s="1051"/>
      <c r="H313" s="1051"/>
      <c r="I313" s="1051"/>
      <c r="J313" s="1051"/>
      <c r="K313" s="1051"/>
      <c r="L313" s="1051"/>
      <c r="M313" s="1051"/>
      <c r="N313" s="1051"/>
      <c r="O313" s="173"/>
      <c r="P313" s="174"/>
    </row>
    <row r="314" spans="1:19" x14ac:dyDescent="0.25">
      <c r="B314" s="176"/>
      <c r="C314" s="176"/>
      <c r="D314" s="176"/>
      <c r="E314" s="1047" t="str">
        <f>IF(L312=EUConst_Relevant,HYPERLINK(Q314,EUconst_MsgBackToSheetF),"")</f>
        <v/>
      </c>
      <c r="F314" s="1048"/>
      <c r="G314" s="1048"/>
      <c r="H314" s="1048"/>
      <c r="I314" s="1048"/>
      <c r="J314" s="1048"/>
      <c r="K314" s="1048"/>
      <c r="L314" s="1048"/>
      <c r="M314" s="1048"/>
      <c r="N314" s="1049"/>
      <c r="O314" s="173"/>
      <c r="P314" s="186" t="s">
        <v>281</v>
      </c>
      <c r="Q314" s="188" t="str">
        <f>IF(ISNUMBER(MATCH(Q312,CNTR_SubInstListBMnumbers,0)),"#JUMP_F"&amp;MATCH(Q312,CNTR_SubInstListBMnumbers,0),"")</f>
        <v/>
      </c>
    </row>
    <row r="315" spans="1:19" ht="5.0999999999999996" customHeight="1" x14ac:dyDescent="0.25">
      <c r="B315" s="176"/>
      <c r="C315" s="176"/>
      <c r="D315" s="176"/>
      <c r="E315" s="176"/>
      <c r="F315" s="176"/>
      <c r="G315" s="176"/>
      <c r="H315" s="176"/>
      <c r="I315" s="176"/>
      <c r="J315" s="176"/>
      <c r="K315" s="176"/>
      <c r="L315" s="176"/>
      <c r="M315" s="173"/>
      <c r="N315" s="173"/>
      <c r="O315" s="173"/>
      <c r="P315" s="174"/>
    </row>
    <row r="316" spans="1:19" x14ac:dyDescent="0.25">
      <c r="B316" s="176"/>
      <c r="C316" s="176"/>
      <c r="D316" s="185" t="s">
        <v>26</v>
      </c>
      <c r="E316" s="1052" t="str">
        <f>Translations!$B$523</f>
        <v>Produktionsuppgifter avseende etylenoxid och etylenglykoler</v>
      </c>
      <c r="F316" s="1053"/>
      <c r="G316" s="1053"/>
      <c r="H316" s="1053"/>
      <c r="I316" s="1053"/>
      <c r="J316" s="1053"/>
      <c r="K316" s="1053"/>
      <c r="L316" s="1053"/>
      <c r="M316" s="1053"/>
      <c r="N316" s="1053"/>
      <c r="O316" s="173"/>
      <c r="P316" s="174"/>
    </row>
    <row r="317" spans="1:19" s="244" customFormat="1" ht="12.75" customHeight="1" x14ac:dyDescent="0.25">
      <c r="A317" s="164"/>
      <c r="B317" s="36"/>
      <c r="C317" s="36"/>
      <c r="D317" s="25"/>
      <c r="E317" s="711" t="str">
        <f>Translations!$B$438</f>
        <v>Var god välj nedan den datakälla som används för kompletterande insatsvaror enligt avsnitt 4.4 i bilaga VII till FAR.</v>
      </c>
      <c r="F317" s="712"/>
      <c r="G317" s="712"/>
      <c r="H317" s="712"/>
      <c r="I317" s="712"/>
      <c r="J317" s="712"/>
      <c r="K317" s="712"/>
      <c r="L317" s="712"/>
      <c r="M317" s="712"/>
      <c r="N317" s="712"/>
      <c r="O317" s="173"/>
      <c r="P317" s="245"/>
      <c r="Q317" s="245"/>
      <c r="R317" s="245"/>
      <c r="S317" s="245"/>
    </row>
    <row r="318" spans="1:19" s="244" customFormat="1" ht="25.5" customHeight="1" x14ac:dyDescent="0.25">
      <c r="A318" s="164"/>
      <c r="B318" s="36"/>
      <c r="C318" s="36"/>
      <c r="D318" s="25"/>
      <c r="E318" s="711" t="str">
        <f>Translations!$B$253</f>
        <v>Eftersom mer än en av datakällorna kan vara relevanta kan högst tre källor anges enligt mallen. Om ännu fler datakällor är relevanta, var god ange de tre viktigaste källorna och beskriv metoden närmare nedan.</v>
      </c>
      <c r="F318" s="712"/>
      <c r="G318" s="712"/>
      <c r="H318" s="712"/>
      <c r="I318" s="712"/>
      <c r="J318" s="712"/>
      <c r="K318" s="712"/>
      <c r="L318" s="712"/>
      <c r="M318" s="712"/>
      <c r="N318" s="712"/>
      <c r="O318" s="173"/>
      <c r="P318" s="245"/>
      <c r="Q318" s="245"/>
      <c r="R318" s="245"/>
      <c r="S318" s="245"/>
    </row>
    <row r="319" spans="1:19" s="202" customFormat="1" ht="25.5" customHeight="1" x14ac:dyDescent="0.25">
      <c r="A319" s="197"/>
      <c r="B319" s="198"/>
      <c r="C319" s="198"/>
      <c r="D319" s="204"/>
      <c r="E319" s="205"/>
      <c r="F319" s="198"/>
      <c r="G319" s="206"/>
      <c r="H319" s="207" t="s">
        <v>293</v>
      </c>
      <c r="I319" s="863" t="str">
        <f>Translations!$B$254</f>
        <v>Datakälla</v>
      </c>
      <c r="J319" s="863"/>
      <c r="K319" s="863" t="str">
        <f>Translations!$B$255</f>
        <v>Andra datakällor 
(i förekommande fall)</v>
      </c>
      <c r="L319" s="863"/>
      <c r="M319" s="863" t="str">
        <f>Translations!$B$255</f>
        <v>Andra datakällor 
(i förekommande fall)</v>
      </c>
      <c r="N319" s="863"/>
      <c r="O319" s="173"/>
      <c r="P319" s="197"/>
      <c r="Q319" s="197"/>
      <c r="R319" s="197"/>
      <c r="S319" s="197"/>
    </row>
    <row r="320" spans="1:19" ht="12.75" customHeight="1" x14ac:dyDescent="0.25">
      <c r="B320" s="184"/>
      <c r="C320" s="184"/>
      <c r="D320" s="184"/>
      <c r="E320" s="1061" t="str">
        <f>Translations!$B$524</f>
        <v>Etylenoxid</v>
      </c>
      <c r="F320" s="1061"/>
      <c r="G320" s="1062"/>
      <c r="H320" s="203">
        <v>0.92600000000000005</v>
      </c>
      <c r="I320" s="871"/>
      <c r="J320" s="872"/>
      <c r="K320" s="873"/>
      <c r="L320" s="874"/>
      <c r="M320" s="873"/>
      <c r="N320" s="890"/>
      <c r="O320" s="173"/>
    </row>
    <row r="321" spans="1:19" ht="12.75" customHeight="1" x14ac:dyDescent="0.25">
      <c r="B321" s="184"/>
      <c r="C321" s="184"/>
      <c r="D321" s="184"/>
      <c r="E321" s="1061" t="str">
        <f>Translations!$B$525</f>
        <v>Monoetylenglykol</v>
      </c>
      <c r="F321" s="1061"/>
      <c r="G321" s="1062"/>
      <c r="H321" s="203">
        <v>0.71699999999999997</v>
      </c>
      <c r="I321" s="871"/>
      <c r="J321" s="872"/>
      <c r="K321" s="873"/>
      <c r="L321" s="874"/>
      <c r="M321" s="873"/>
      <c r="N321" s="890"/>
      <c r="O321" s="173"/>
    </row>
    <row r="322" spans="1:19" ht="12.75" customHeight="1" x14ac:dyDescent="0.25">
      <c r="B322" s="184"/>
      <c r="C322" s="184"/>
      <c r="D322" s="184"/>
      <c r="E322" s="1061" t="str">
        <f>Translations!$B$526</f>
        <v>Dietylenglykol</v>
      </c>
      <c r="F322" s="1061"/>
      <c r="G322" s="1062"/>
      <c r="H322" s="203">
        <v>1.1739999999999999</v>
      </c>
      <c r="I322" s="871"/>
      <c r="J322" s="872"/>
      <c r="K322" s="873"/>
      <c r="L322" s="874"/>
      <c r="M322" s="873"/>
      <c r="N322" s="890"/>
      <c r="O322" s="173"/>
    </row>
    <row r="323" spans="1:19" ht="12.75" customHeight="1" x14ac:dyDescent="0.25">
      <c r="B323" s="184"/>
      <c r="C323" s="184"/>
      <c r="D323" s="184"/>
      <c r="E323" s="1061" t="str">
        <f>Translations!$B$527</f>
        <v>Trietylenglykol</v>
      </c>
      <c r="F323" s="1061"/>
      <c r="G323" s="1062"/>
      <c r="H323" s="203">
        <v>1.429</v>
      </c>
      <c r="I323" s="871"/>
      <c r="J323" s="872"/>
      <c r="K323" s="873"/>
      <c r="L323" s="874"/>
      <c r="M323" s="873"/>
      <c r="N323" s="890"/>
      <c r="O323" s="173"/>
    </row>
    <row r="324" spans="1:19" ht="5.0999999999999996" customHeight="1" x14ac:dyDescent="0.25">
      <c r="B324" s="176"/>
      <c r="C324" s="176"/>
      <c r="D324" s="176"/>
      <c r="E324" s="176"/>
      <c r="F324" s="176"/>
      <c r="G324" s="176"/>
      <c r="H324" s="176"/>
      <c r="I324" s="176"/>
      <c r="J324" s="176"/>
      <c r="K324" s="176"/>
      <c r="L324" s="176"/>
      <c r="M324" s="173"/>
      <c r="N324" s="173"/>
      <c r="O324" s="173"/>
      <c r="P324" s="174"/>
    </row>
    <row r="325" spans="1:19" s="244" customFormat="1" ht="12.75" customHeight="1" x14ac:dyDescent="0.25">
      <c r="A325" s="164"/>
      <c r="B325" s="36"/>
      <c r="C325" s="36"/>
      <c r="D325" s="185" t="s">
        <v>27</v>
      </c>
      <c r="E325" s="1052" t="str">
        <f>Translations!$B$504</f>
        <v>Närmare beskrivning</v>
      </c>
      <c r="F325" s="1053"/>
      <c r="G325" s="1053"/>
      <c r="H325" s="1053"/>
      <c r="I325" s="1053"/>
      <c r="J325" s="1053"/>
      <c r="K325" s="1053"/>
      <c r="L325" s="1053"/>
      <c r="M325" s="1053"/>
      <c r="N325" s="1053"/>
      <c r="O325" s="173"/>
      <c r="P325" s="245"/>
      <c r="Q325" s="245"/>
      <c r="R325" s="245"/>
      <c r="S325" s="245"/>
    </row>
    <row r="326" spans="1:19" s="244" customFormat="1" ht="5.0999999999999996" customHeight="1" x14ac:dyDescent="0.25">
      <c r="A326" s="164"/>
      <c r="B326" s="36"/>
      <c r="C326" s="36"/>
      <c r="D326" s="185"/>
      <c r="E326" s="185"/>
      <c r="F326" s="185"/>
      <c r="G326" s="185"/>
      <c r="H326" s="185"/>
      <c r="I326" s="185"/>
      <c r="J326" s="185"/>
      <c r="K326" s="185"/>
      <c r="L326" s="185"/>
      <c r="M326" s="185"/>
      <c r="N326" s="185"/>
      <c r="O326" s="173"/>
      <c r="P326" s="245"/>
      <c r="Q326" s="245"/>
      <c r="R326" s="245"/>
      <c r="S326" s="245"/>
    </row>
    <row r="327" spans="1:19" s="244" customFormat="1" ht="12.75" customHeight="1" x14ac:dyDescent="0.25">
      <c r="A327" s="164"/>
      <c r="B327" s="36"/>
      <c r="C327" s="36"/>
      <c r="D327" s="25"/>
      <c r="E327" s="1054" t="str">
        <f>IF(L312=EUConst_Relevant,HYPERLINK("#" &amp; Q327,EUConst_MsgDescription),"")</f>
        <v/>
      </c>
      <c r="F327" s="1054"/>
      <c r="G327" s="1054"/>
      <c r="H327" s="1054"/>
      <c r="I327" s="1054"/>
      <c r="J327" s="1054"/>
      <c r="K327" s="1054"/>
      <c r="L327" s="1054"/>
      <c r="M327" s="1054"/>
      <c r="N327" s="1054"/>
      <c r="O327" s="173"/>
      <c r="P327" s="22" t="s">
        <v>175</v>
      </c>
      <c r="Q327" s="371" t="str">
        <f>"#"&amp;ADDRESS(ROW($C$10),COLUMN($C$10))</f>
        <v>#$C$10</v>
      </c>
      <c r="R327" s="245"/>
      <c r="S327" s="245"/>
    </row>
    <row r="328" spans="1:19" s="244" customFormat="1" ht="5.0999999999999996" customHeight="1" x14ac:dyDescent="0.25">
      <c r="A328" s="164"/>
      <c r="B328" s="36"/>
      <c r="C328" s="36"/>
      <c r="D328" s="185"/>
      <c r="E328" s="185"/>
      <c r="F328" s="185"/>
      <c r="G328" s="185"/>
      <c r="H328" s="185"/>
      <c r="I328" s="185"/>
      <c r="J328" s="185"/>
      <c r="K328" s="185"/>
      <c r="L328" s="185"/>
      <c r="M328" s="185"/>
      <c r="N328" s="185"/>
      <c r="O328" s="173"/>
      <c r="P328" s="139"/>
      <c r="Q328" s="245"/>
      <c r="R328" s="245"/>
      <c r="S328" s="245"/>
    </row>
    <row r="329" spans="1:19" s="244" customFormat="1" ht="38.25" customHeight="1" x14ac:dyDescent="0.25">
      <c r="A329" s="164"/>
      <c r="B329" s="36"/>
      <c r="C329" s="36"/>
      <c r="D329" s="24"/>
      <c r="E329" s="943"/>
      <c r="F329" s="944"/>
      <c r="G329" s="944"/>
      <c r="H329" s="944"/>
      <c r="I329" s="944"/>
      <c r="J329" s="944"/>
      <c r="K329" s="944"/>
      <c r="L329" s="944"/>
      <c r="M329" s="944"/>
      <c r="N329" s="945"/>
      <c r="O329" s="173"/>
      <c r="P329" s="245"/>
      <c r="Q329" s="245"/>
      <c r="R329" s="245"/>
      <c r="S329" s="245"/>
    </row>
    <row r="330" spans="1:19" s="244" customFormat="1" ht="5.0999999999999996" customHeight="1" x14ac:dyDescent="0.25">
      <c r="A330" s="164"/>
      <c r="B330" s="36"/>
      <c r="C330" s="36"/>
      <c r="D330" s="25"/>
      <c r="E330" s="36"/>
      <c r="F330" s="36"/>
      <c r="G330" s="36"/>
      <c r="H330" s="36"/>
      <c r="I330" s="36"/>
      <c r="J330" s="36"/>
      <c r="K330" s="36"/>
      <c r="L330" s="36"/>
      <c r="M330" s="36"/>
      <c r="N330" s="36"/>
      <c r="O330" s="173"/>
      <c r="P330" s="245"/>
      <c r="Q330" s="245"/>
      <c r="R330" s="245"/>
      <c r="S330" s="245"/>
    </row>
    <row r="331" spans="1:19" s="244" customFormat="1" ht="12.75" customHeight="1" x14ac:dyDescent="0.25">
      <c r="A331" s="164"/>
      <c r="B331" s="36"/>
      <c r="C331" s="36"/>
      <c r="D331" s="25"/>
      <c r="E331" s="118"/>
      <c r="F331" s="894" t="str">
        <f>Translations!$B$210</f>
        <v>Hänvisning till externa filer, i förekommande fall</v>
      </c>
      <c r="G331" s="894"/>
      <c r="H331" s="894"/>
      <c r="I331" s="894"/>
      <c r="J331" s="894"/>
      <c r="K331" s="845"/>
      <c r="L331" s="845"/>
      <c r="M331" s="845"/>
      <c r="N331" s="845"/>
      <c r="O331" s="173"/>
      <c r="P331" s="245"/>
      <c r="Q331" s="245"/>
      <c r="R331" s="245"/>
      <c r="S331" s="245"/>
    </row>
    <row r="332" spans="1:19" s="244" customFormat="1" ht="5.0999999999999996" customHeight="1" thickBot="1" x14ac:dyDescent="0.3">
      <c r="A332" s="164"/>
      <c r="B332" s="36"/>
      <c r="C332" s="36"/>
      <c r="D332" s="25"/>
      <c r="E332" s="36"/>
      <c r="F332" s="36"/>
      <c r="G332" s="36"/>
      <c r="H332" s="36"/>
      <c r="I332" s="36"/>
      <c r="J332" s="36"/>
      <c r="K332" s="36"/>
      <c r="L332" s="36"/>
      <c r="M332" s="36"/>
      <c r="N332" s="36"/>
      <c r="O332" s="173"/>
      <c r="P332" s="245"/>
      <c r="Q332" s="245"/>
      <c r="R332" s="245"/>
      <c r="S332" s="245"/>
    </row>
    <row r="333" spans="1:19" s="244" customFormat="1" ht="12.75" customHeight="1" x14ac:dyDescent="0.25">
      <c r="A333" s="164"/>
      <c r="B333" s="36"/>
      <c r="C333" s="36"/>
      <c r="D333" s="185" t="s">
        <v>28</v>
      </c>
      <c r="E333" s="947" t="str">
        <f>Translations!$B$258</f>
        <v>Har den hierarkiska ordningen följts?</v>
      </c>
      <c r="F333" s="947"/>
      <c r="G333" s="947"/>
      <c r="H333" s="1046"/>
      <c r="I333" s="260"/>
      <c r="J333" s="256" t="str">
        <f>Translations!$B$259</f>
        <v>Om inte, varför?</v>
      </c>
      <c r="K333" s="871"/>
      <c r="L333" s="872"/>
      <c r="M333" s="872"/>
      <c r="N333" s="886"/>
      <c r="O333" s="173"/>
      <c r="P333" s="245"/>
      <c r="Q333" s="245"/>
      <c r="R333" s="245"/>
      <c r="S333" s="251" t="b">
        <f>AND(I333&lt;&gt;"",I333=FALSE)</f>
        <v>0</v>
      </c>
    </row>
    <row r="334" spans="1:19" s="244" customFormat="1" ht="5.0999999999999996" customHeight="1" x14ac:dyDescent="0.25">
      <c r="A334" s="164"/>
      <c r="B334" s="36"/>
      <c r="C334" s="36"/>
      <c r="D334" s="36"/>
      <c r="E334" s="431"/>
      <c r="F334" s="431"/>
      <c r="G334" s="431"/>
      <c r="H334" s="431"/>
      <c r="I334" s="431"/>
      <c r="J334" s="431"/>
      <c r="K334" s="431"/>
      <c r="L334" s="431"/>
      <c r="M334" s="431"/>
      <c r="N334" s="431"/>
      <c r="O334" s="173"/>
      <c r="P334" s="245"/>
      <c r="Q334" s="245"/>
      <c r="R334" s="245"/>
      <c r="S334" s="253"/>
    </row>
    <row r="335" spans="1:19" s="244" customFormat="1" ht="12.75" customHeight="1" x14ac:dyDescent="0.25">
      <c r="A335" s="164"/>
      <c r="B335" s="36"/>
      <c r="C335" s="36"/>
      <c r="D335" s="12"/>
      <c r="E335" s="12"/>
      <c r="F335" s="657" t="str">
        <f>Translations!$B$264</f>
        <v>Ytterligare uppgifter om eventuella avvikelser från hierarkin</v>
      </c>
      <c r="G335" s="657"/>
      <c r="H335" s="657"/>
      <c r="I335" s="657"/>
      <c r="J335" s="657"/>
      <c r="K335" s="657"/>
      <c r="L335" s="657"/>
      <c r="M335" s="657"/>
      <c r="N335" s="657"/>
      <c r="O335" s="173"/>
      <c r="P335" s="245"/>
      <c r="Q335" s="245"/>
      <c r="R335" s="245"/>
      <c r="S335" s="253"/>
    </row>
    <row r="336" spans="1:19" s="244" customFormat="1" ht="25.5" customHeight="1" thickBot="1" x14ac:dyDescent="0.3">
      <c r="A336" s="164"/>
      <c r="B336" s="36"/>
      <c r="C336" s="36"/>
      <c r="D336" s="12"/>
      <c r="E336" s="12"/>
      <c r="F336" s="982"/>
      <c r="G336" s="983"/>
      <c r="H336" s="983"/>
      <c r="I336" s="983"/>
      <c r="J336" s="983"/>
      <c r="K336" s="983"/>
      <c r="L336" s="983"/>
      <c r="M336" s="983"/>
      <c r="N336" s="984"/>
      <c r="O336" s="173"/>
      <c r="P336" s="245"/>
      <c r="Q336" s="245"/>
      <c r="R336" s="245"/>
      <c r="S336" s="273" t="b">
        <f>S333</f>
        <v>0</v>
      </c>
    </row>
    <row r="337" spans="1:19" ht="5.0999999999999996" customHeight="1" x14ac:dyDescent="0.25">
      <c r="B337" s="176"/>
      <c r="C337" s="176"/>
      <c r="D337" s="176"/>
      <c r="E337" s="176"/>
      <c r="F337" s="176"/>
      <c r="G337" s="176"/>
      <c r="H337" s="176"/>
      <c r="I337" s="176"/>
      <c r="J337" s="176"/>
      <c r="K337" s="176"/>
      <c r="L337" s="176"/>
      <c r="M337" s="173"/>
      <c r="N337" s="173"/>
      <c r="O337" s="173"/>
      <c r="P337" s="174"/>
    </row>
    <row r="338" spans="1:19" x14ac:dyDescent="0.25">
      <c r="B338" s="176"/>
      <c r="C338" s="176"/>
      <c r="D338" s="176"/>
      <c r="E338" s="1047" t="str">
        <f>IF(L312=EUConst_Relevant,HYPERLINK(Q338,EUconst_MsgBackToSheetF),"")</f>
        <v/>
      </c>
      <c r="F338" s="1048"/>
      <c r="G338" s="1048"/>
      <c r="H338" s="1048"/>
      <c r="I338" s="1048"/>
      <c r="J338" s="1048"/>
      <c r="K338" s="1048"/>
      <c r="L338" s="1048"/>
      <c r="M338" s="1048"/>
      <c r="N338" s="1049"/>
      <c r="O338" s="173"/>
      <c r="P338" s="186" t="s">
        <v>281</v>
      </c>
      <c r="Q338" s="188" t="str">
        <f>Q314</f>
        <v/>
      </c>
    </row>
    <row r="339" spans="1:19" x14ac:dyDescent="0.25">
      <c r="B339" s="184"/>
      <c r="C339" s="184"/>
      <c r="D339" s="184"/>
      <c r="E339" s="184"/>
      <c r="F339" s="184"/>
      <c r="G339" s="184"/>
      <c r="H339" s="184"/>
      <c r="I339" s="184"/>
      <c r="J339" s="184"/>
      <c r="K339" s="184"/>
      <c r="L339" s="184"/>
      <c r="M339" s="184"/>
      <c r="N339" s="184"/>
      <c r="O339" s="173"/>
    </row>
    <row r="340" spans="1:19" ht="15.6" x14ac:dyDescent="0.3">
      <c r="B340" s="176"/>
      <c r="C340" s="182" t="s">
        <v>294</v>
      </c>
      <c r="D340" s="1056" t="str">
        <f>Translations!$B$432</f>
        <v>Vinylkloridmonomer (VCM)</v>
      </c>
      <c r="E340" s="1056"/>
      <c r="F340" s="1056"/>
      <c r="G340" s="1056"/>
      <c r="H340" s="1056"/>
      <c r="I340" s="1056"/>
      <c r="J340" s="1056"/>
      <c r="K340" s="1056"/>
      <c r="L340" s="1056"/>
      <c r="M340" s="1056"/>
      <c r="N340" s="1056"/>
      <c r="O340" s="173"/>
      <c r="P340" s="174"/>
    </row>
    <row r="341" spans="1:19" ht="5.0999999999999996" customHeight="1" x14ac:dyDescent="0.25">
      <c r="B341" s="176"/>
      <c r="C341" s="176"/>
      <c r="D341" s="176"/>
      <c r="E341" s="176"/>
      <c r="F341" s="176"/>
      <c r="G341" s="176"/>
      <c r="H341" s="176"/>
      <c r="I341" s="176"/>
      <c r="J341" s="176"/>
      <c r="K341" s="176"/>
      <c r="L341" s="176"/>
      <c r="M341" s="173"/>
      <c r="N341" s="173"/>
      <c r="O341" s="173"/>
      <c r="P341" s="174"/>
    </row>
    <row r="342" spans="1:19" ht="13.8" x14ac:dyDescent="0.25">
      <c r="B342" s="176"/>
      <c r="C342" s="183"/>
      <c r="D342" s="1064" t="str">
        <f>Translations!$B$528</f>
        <v>Verktyg för vinylkloridmonomer: Preliminär tilldelning (artikel 31 i FAR)</v>
      </c>
      <c r="E342" s="1053"/>
      <c r="F342" s="1053"/>
      <c r="G342" s="1053"/>
      <c r="H342" s="1053"/>
      <c r="I342" s="1053"/>
      <c r="J342" s="1053"/>
      <c r="K342" s="1053"/>
      <c r="L342" s="1053"/>
      <c r="M342" s="1053"/>
      <c r="N342" s="1053"/>
      <c r="O342" s="173"/>
      <c r="P342" s="174"/>
    </row>
    <row r="343" spans="1:19" ht="5.0999999999999996" customHeight="1" thickBot="1" x14ac:dyDescent="0.3">
      <c r="B343" s="176"/>
      <c r="C343" s="176"/>
      <c r="D343" s="176"/>
      <c r="E343" s="176"/>
      <c r="F343" s="176"/>
      <c r="G343" s="176"/>
      <c r="H343" s="176"/>
      <c r="I343" s="176"/>
      <c r="J343" s="176"/>
      <c r="K343" s="176"/>
      <c r="L343" s="176"/>
      <c r="M343" s="173"/>
      <c r="N343" s="173"/>
      <c r="O343" s="173"/>
      <c r="P343" s="174"/>
    </row>
    <row r="344" spans="1:19" ht="14.4" thickBot="1" x14ac:dyDescent="0.3">
      <c r="B344" s="176"/>
      <c r="C344" s="176"/>
      <c r="D344" s="185" t="s">
        <v>25</v>
      </c>
      <c r="E344" s="1052" t="str">
        <f>Translations!$B$435</f>
        <v>Verktygets relevans för er anläggning:</v>
      </c>
      <c r="F344" s="1052"/>
      <c r="G344" s="1052"/>
      <c r="H344" s="1052"/>
      <c r="I344" s="1052"/>
      <c r="J344" s="1052"/>
      <c r="K344" s="1057"/>
      <c r="L344" s="1058" t="str">
        <f>IF(CNTR_ExistSubInstEntries,IF(COUNTIF(CNTR_SubInstListNames,INDEX(EUconst_BMlistNames,MATCH(Q344,EUconst_BMlistMainNumberOfBM,0)))&gt;0,EUConst_Relevant,EUConst_NotRelevant),"")</f>
        <v/>
      </c>
      <c r="M344" s="1059"/>
      <c r="N344" s="1060"/>
      <c r="O344" s="173"/>
      <c r="P344" s="186" t="s">
        <v>280</v>
      </c>
      <c r="Q344" s="187">
        <v>47</v>
      </c>
      <c r="S344" s="314" t="b">
        <f>L344=EUConst_NotRelevant</f>
        <v>0</v>
      </c>
    </row>
    <row r="345" spans="1:19" x14ac:dyDescent="0.25">
      <c r="B345" s="176"/>
      <c r="C345" s="176"/>
      <c r="D345" s="184"/>
      <c r="E345" s="1050" t="str">
        <f>Translations!$B$436</f>
        <v>Detta meddelande visas automatiskt på grundval av er tidigare inmatning i bladet ”C_InstallationDescription", avsnitt C.I.</v>
      </c>
      <c r="F345" s="1051"/>
      <c r="G345" s="1051"/>
      <c r="H345" s="1051"/>
      <c r="I345" s="1051"/>
      <c r="J345" s="1051"/>
      <c r="K345" s="1051"/>
      <c r="L345" s="1051"/>
      <c r="M345" s="1051"/>
      <c r="N345" s="1051"/>
      <c r="O345" s="173"/>
      <c r="P345" s="174"/>
    </row>
    <row r="346" spans="1:19" x14ac:dyDescent="0.25">
      <c r="B346" s="176"/>
      <c r="C346" s="176"/>
      <c r="D346" s="176"/>
      <c r="E346" s="1047" t="str">
        <f>IF(L344=EUConst_Relevant,HYPERLINK(Q346,EUconst_MsgBackToSheetF),"")</f>
        <v/>
      </c>
      <c r="F346" s="1048"/>
      <c r="G346" s="1048"/>
      <c r="H346" s="1048"/>
      <c r="I346" s="1048"/>
      <c r="J346" s="1048"/>
      <c r="K346" s="1048"/>
      <c r="L346" s="1048"/>
      <c r="M346" s="1048"/>
      <c r="N346" s="1049"/>
      <c r="O346" s="173"/>
      <c r="P346" s="186" t="s">
        <v>281</v>
      </c>
      <c r="Q346" s="188" t="str">
        <f>IF(ISNUMBER(MATCH(Q344,CNTR_SubInstListBMnumbers,0)),"#JUMP_F"&amp;MATCH(Q344,CNTR_SubInstListBMnumbers,0),"")</f>
        <v/>
      </c>
    </row>
    <row r="347" spans="1:19" ht="5.0999999999999996" customHeight="1" x14ac:dyDescent="0.25">
      <c r="B347" s="176"/>
      <c r="C347" s="176"/>
      <c r="D347" s="176"/>
      <c r="E347" s="176"/>
      <c r="F347" s="176"/>
      <c r="G347" s="176"/>
      <c r="H347" s="176"/>
      <c r="I347" s="176"/>
      <c r="J347" s="176"/>
      <c r="K347" s="176"/>
      <c r="L347" s="176"/>
      <c r="M347" s="173"/>
      <c r="N347" s="173"/>
      <c r="O347" s="173"/>
      <c r="P347" s="174"/>
    </row>
    <row r="348" spans="1:19" x14ac:dyDescent="0.25">
      <c r="B348" s="184"/>
      <c r="C348" s="184"/>
      <c r="D348" s="185" t="s">
        <v>26</v>
      </c>
      <c r="E348" s="1052" t="str">
        <f>Translations!$B$529</f>
        <v>Värmeförbrukning från vätgasförbränning</v>
      </c>
      <c r="F348" s="1053"/>
      <c r="G348" s="1053"/>
      <c r="H348" s="1053"/>
      <c r="I348" s="1053"/>
      <c r="J348" s="1053"/>
      <c r="K348" s="1053"/>
      <c r="L348" s="1053"/>
      <c r="M348" s="1053"/>
      <c r="N348" s="1053"/>
      <c r="O348" s="173"/>
    </row>
    <row r="349" spans="1:19" s="244" customFormat="1" ht="12.75" customHeight="1" x14ac:dyDescent="0.25">
      <c r="A349" s="164"/>
      <c r="B349" s="36"/>
      <c r="C349" s="36"/>
      <c r="D349" s="25"/>
      <c r="E349" s="711" t="str">
        <f>Translations!$B$288</f>
        <v>Var god välj nedan den datakälla som används för energiflöden enligt avsnitt 4.5 i bilaga VII till FAR.</v>
      </c>
      <c r="F349" s="712"/>
      <c r="G349" s="712"/>
      <c r="H349" s="712"/>
      <c r="I349" s="712"/>
      <c r="J349" s="712"/>
      <c r="K349" s="712"/>
      <c r="L349" s="712"/>
      <c r="M349" s="712"/>
      <c r="N349" s="712"/>
      <c r="O349" s="173"/>
      <c r="P349" s="245"/>
      <c r="Q349" s="245"/>
      <c r="R349" s="245"/>
      <c r="S349" s="245"/>
    </row>
    <row r="350" spans="1:19" s="244" customFormat="1" ht="25.5" customHeight="1" x14ac:dyDescent="0.25">
      <c r="A350" s="164"/>
      <c r="B350" s="36"/>
      <c r="C350" s="36"/>
      <c r="D350" s="25"/>
      <c r="E350" s="711" t="str">
        <f>Translations!$B$253</f>
        <v>Eftersom mer än en av datakällorna kan vara relevanta kan högst tre källor anges enligt mallen. Om ännu fler datakällor är relevanta, var god ange de tre viktigaste källorna och beskriv metoden närmare nedan.</v>
      </c>
      <c r="F350" s="712"/>
      <c r="G350" s="712"/>
      <c r="H350" s="712"/>
      <c r="I350" s="712"/>
      <c r="J350" s="712"/>
      <c r="K350" s="712"/>
      <c r="L350" s="712"/>
      <c r="M350" s="712"/>
      <c r="N350" s="712"/>
      <c r="O350" s="173"/>
      <c r="P350" s="245"/>
      <c r="Q350" s="245"/>
      <c r="R350" s="245"/>
      <c r="S350" s="245"/>
    </row>
    <row r="351" spans="1:19" s="244" customFormat="1" ht="25.5" customHeight="1" x14ac:dyDescent="0.25">
      <c r="A351" s="164"/>
      <c r="B351" s="36"/>
      <c r="C351" s="36"/>
      <c r="D351" s="36"/>
      <c r="E351" s="36"/>
      <c r="F351" s="36"/>
      <c r="G351" s="36"/>
      <c r="H351" s="36"/>
      <c r="I351" s="863" t="str">
        <f>Translations!$B$254</f>
        <v>Datakälla</v>
      </c>
      <c r="J351" s="863"/>
      <c r="K351" s="863" t="str">
        <f>Translations!$B$255</f>
        <v>Andra datakällor 
(i förekommande fall)</v>
      </c>
      <c r="L351" s="863"/>
      <c r="M351" s="863" t="str">
        <f>Translations!$B$255</f>
        <v>Andra datakällor 
(i förekommande fall)</v>
      </c>
      <c r="N351" s="863"/>
      <c r="O351" s="173"/>
      <c r="P351" s="245"/>
      <c r="Q351" s="245"/>
      <c r="R351" s="245"/>
      <c r="S351" s="245"/>
    </row>
    <row r="352" spans="1:19" s="244" customFormat="1" ht="12.75" customHeight="1" x14ac:dyDescent="0.25">
      <c r="A352" s="164"/>
      <c r="B352" s="36"/>
      <c r="C352" s="36"/>
      <c r="D352" s="25"/>
      <c r="E352" s="118"/>
      <c r="F352" s="869" t="str">
        <f>Translations!$B$530</f>
        <v>Kvantifiering av värme från vätgas</v>
      </c>
      <c r="G352" s="869"/>
      <c r="H352" s="870"/>
      <c r="I352" s="871"/>
      <c r="J352" s="872"/>
      <c r="K352" s="873"/>
      <c r="L352" s="874"/>
      <c r="M352" s="873"/>
      <c r="N352" s="890"/>
      <c r="O352" s="173"/>
      <c r="P352" s="245"/>
      <c r="Q352" s="245"/>
      <c r="R352" s="245"/>
      <c r="S352" s="245"/>
    </row>
    <row r="353" spans="1:19" ht="5.0999999999999996" customHeight="1" x14ac:dyDescent="0.25">
      <c r="B353" s="176"/>
      <c r="C353" s="176"/>
      <c r="D353" s="176"/>
      <c r="E353" s="176"/>
      <c r="F353" s="176"/>
      <c r="G353" s="176"/>
      <c r="H353" s="176"/>
      <c r="I353" s="176"/>
      <c r="J353" s="176"/>
      <c r="K353" s="176"/>
      <c r="L353" s="176"/>
      <c r="M353" s="173"/>
      <c r="N353" s="173"/>
      <c r="O353" s="173"/>
      <c r="P353" s="174"/>
    </row>
    <row r="354" spans="1:19" s="244" customFormat="1" ht="12.75" customHeight="1" x14ac:dyDescent="0.25">
      <c r="A354" s="164"/>
      <c r="B354" s="36"/>
      <c r="C354" s="36"/>
      <c r="D354" s="185" t="s">
        <v>27</v>
      </c>
      <c r="E354" s="1052" t="str">
        <f>Translations!$B$504</f>
        <v>Närmare beskrivning</v>
      </c>
      <c r="F354" s="1053"/>
      <c r="G354" s="1053"/>
      <c r="H354" s="1053"/>
      <c r="I354" s="1053"/>
      <c r="J354" s="1053"/>
      <c r="K354" s="1053"/>
      <c r="L354" s="1053"/>
      <c r="M354" s="1053"/>
      <c r="N354" s="1053"/>
      <c r="O354" s="173"/>
      <c r="P354" s="245"/>
      <c r="Q354" s="245"/>
      <c r="R354" s="245"/>
      <c r="S354" s="245"/>
    </row>
    <row r="355" spans="1:19" s="244" customFormat="1" ht="5.0999999999999996" customHeight="1" x14ac:dyDescent="0.25">
      <c r="A355" s="164"/>
      <c r="B355" s="36"/>
      <c r="C355" s="36"/>
      <c r="D355" s="185"/>
      <c r="E355" s="185"/>
      <c r="F355" s="185"/>
      <c r="G355" s="185"/>
      <c r="H355" s="185"/>
      <c r="I355" s="185"/>
      <c r="J355" s="185"/>
      <c r="K355" s="185"/>
      <c r="L355" s="185"/>
      <c r="M355" s="185"/>
      <c r="N355" s="185"/>
      <c r="O355" s="173"/>
      <c r="P355" s="245"/>
      <c r="Q355" s="245"/>
      <c r="R355" s="245"/>
      <c r="S355" s="245"/>
    </row>
    <row r="356" spans="1:19" s="244" customFormat="1" ht="12.75" customHeight="1" x14ac:dyDescent="0.25">
      <c r="A356" s="164"/>
      <c r="B356" s="36"/>
      <c r="C356" s="36"/>
      <c r="D356" s="25"/>
      <c r="E356" s="1054" t="str">
        <f>IF(L344=EUConst_Relevant,HYPERLINK("#" &amp; Q356,EUConst_MsgDescription),"")</f>
        <v/>
      </c>
      <c r="F356" s="1054"/>
      <c r="G356" s="1054"/>
      <c r="H356" s="1054"/>
      <c r="I356" s="1054"/>
      <c r="J356" s="1054"/>
      <c r="K356" s="1054"/>
      <c r="L356" s="1054"/>
      <c r="M356" s="1054"/>
      <c r="N356" s="1054"/>
      <c r="O356" s="173"/>
      <c r="P356" s="22" t="s">
        <v>175</v>
      </c>
      <c r="Q356" s="371" t="str">
        <f>"#"&amp;ADDRESS(ROW($C$10),COLUMN($C$10))</f>
        <v>#$C$10</v>
      </c>
      <c r="R356" s="245"/>
      <c r="S356" s="245"/>
    </row>
    <row r="357" spans="1:19" s="244" customFormat="1" ht="5.0999999999999996" customHeight="1" x14ac:dyDescent="0.25">
      <c r="A357" s="164"/>
      <c r="B357" s="36"/>
      <c r="C357" s="36"/>
      <c r="D357" s="185"/>
      <c r="E357" s="185"/>
      <c r="F357" s="185"/>
      <c r="G357" s="185"/>
      <c r="H357" s="185"/>
      <c r="I357" s="185"/>
      <c r="J357" s="185"/>
      <c r="K357" s="185"/>
      <c r="L357" s="185"/>
      <c r="M357" s="185"/>
      <c r="N357" s="185"/>
      <c r="O357" s="173"/>
      <c r="P357" s="139"/>
      <c r="Q357" s="245"/>
      <c r="R357" s="245"/>
      <c r="S357" s="245"/>
    </row>
    <row r="358" spans="1:19" s="244" customFormat="1" ht="38.25" customHeight="1" x14ac:dyDescent="0.25">
      <c r="A358" s="164"/>
      <c r="B358" s="36"/>
      <c r="C358" s="36"/>
      <c r="D358" s="24"/>
      <c r="E358" s="943"/>
      <c r="F358" s="944"/>
      <c r="G358" s="944"/>
      <c r="H358" s="944"/>
      <c r="I358" s="944"/>
      <c r="J358" s="944"/>
      <c r="K358" s="944"/>
      <c r="L358" s="944"/>
      <c r="M358" s="944"/>
      <c r="N358" s="945"/>
      <c r="O358" s="173"/>
      <c r="P358" s="245"/>
      <c r="Q358" s="245"/>
      <c r="R358" s="245"/>
      <c r="S358" s="245"/>
    </row>
    <row r="359" spans="1:19" s="244" customFormat="1" ht="5.0999999999999996" customHeight="1" x14ac:dyDescent="0.25">
      <c r="A359" s="164"/>
      <c r="B359" s="36"/>
      <c r="C359" s="36"/>
      <c r="D359" s="25"/>
      <c r="E359" s="36"/>
      <c r="F359" s="36"/>
      <c r="G359" s="36"/>
      <c r="H359" s="36"/>
      <c r="I359" s="36"/>
      <c r="J359" s="36"/>
      <c r="K359" s="36"/>
      <c r="L359" s="36"/>
      <c r="M359" s="36"/>
      <c r="N359" s="36"/>
      <c r="O359" s="173"/>
      <c r="P359" s="245"/>
      <c r="Q359" s="245"/>
      <c r="R359" s="245"/>
      <c r="S359" s="245"/>
    </row>
    <row r="360" spans="1:19" s="244" customFormat="1" ht="12.75" customHeight="1" x14ac:dyDescent="0.25">
      <c r="A360" s="164"/>
      <c r="B360" s="36"/>
      <c r="C360" s="36"/>
      <c r="D360" s="25"/>
      <c r="E360" s="118"/>
      <c r="F360" s="894" t="str">
        <f>Translations!$B$210</f>
        <v>Hänvisning till externa filer, i förekommande fall</v>
      </c>
      <c r="G360" s="894"/>
      <c r="H360" s="894"/>
      <c r="I360" s="894"/>
      <c r="J360" s="894"/>
      <c r="K360" s="845"/>
      <c r="L360" s="845"/>
      <c r="M360" s="845"/>
      <c r="N360" s="845"/>
      <c r="O360" s="173"/>
      <c r="P360" s="245"/>
      <c r="Q360" s="245"/>
      <c r="R360" s="245"/>
      <c r="S360" s="245"/>
    </row>
    <row r="361" spans="1:19" s="244" customFormat="1" ht="5.0999999999999996" customHeight="1" thickBot="1" x14ac:dyDescent="0.3">
      <c r="A361" s="164"/>
      <c r="B361" s="36"/>
      <c r="C361" s="36"/>
      <c r="D361" s="25"/>
      <c r="E361" s="36"/>
      <c r="F361" s="36"/>
      <c r="G361" s="36"/>
      <c r="H361" s="36"/>
      <c r="I361" s="36"/>
      <c r="J361" s="36"/>
      <c r="K361" s="36"/>
      <c r="L361" s="36"/>
      <c r="M361" s="36"/>
      <c r="N361" s="36"/>
      <c r="O361" s="173"/>
      <c r="P361" s="245"/>
      <c r="Q361" s="245"/>
      <c r="R361" s="245"/>
      <c r="S361" s="245"/>
    </row>
    <row r="362" spans="1:19" s="244" customFormat="1" ht="12.75" customHeight="1" x14ac:dyDescent="0.25">
      <c r="A362" s="164"/>
      <c r="B362" s="36"/>
      <c r="C362" s="36"/>
      <c r="D362" s="185" t="s">
        <v>28</v>
      </c>
      <c r="E362" s="947" t="str">
        <f>Translations!$B$258</f>
        <v>Har den hierarkiska ordningen följts?</v>
      </c>
      <c r="F362" s="947"/>
      <c r="G362" s="947"/>
      <c r="H362" s="1046"/>
      <c r="I362" s="260"/>
      <c r="J362" s="256" t="str">
        <f>Translations!$B$259</f>
        <v>Om inte, varför?</v>
      </c>
      <c r="K362" s="871"/>
      <c r="L362" s="872"/>
      <c r="M362" s="872"/>
      <c r="N362" s="886"/>
      <c r="O362" s="173"/>
      <c r="P362" s="245"/>
      <c r="Q362" s="245"/>
      <c r="R362" s="245"/>
      <c r="S362" s="251" t="b">
        <f>AND(I362&lt;&gt;"",I362=FALSE)</f>
        <v>0</v>
      </c>
    </row>
    <row r="363" spans="1:19" s="244" customFormat="1" ht="5.0999999999999996" customHeight="1" x14ac:dyDescent="0.25">
      <c r="A363" s="164"/>
      <c r="B363" s="36"/>
      <c r="C363" s="36"/>
      <c r="D363" s="36"/>
      <c r="E363" s="431"/>
      <c r="F363" s="431"/>
      <c r="G363" s="431"/>
      <c r="H363" s="431"/>
      <c r="I363" s="431"/>
      <c r="J363" s="431"/>
      <c r="K363" s="431"/>
      <c r="L363" s="431"/>
      <c r="M363" s="431"/>
      <c r="N363" s="431"/>
      <c r="O363" s="173"/>
      <c r="P363" s="245"/>
      <c r="Q363" s="245"/>
      <c r="R363" s="245"/>
      <c r="S363" s="253"/>
    </row>
    <row r="364" spans="1:19" s="244" customFormat="1" ht="12.75" customHeight="1" x14ac:dyDescent="0.25">
      <c r="A364" s="164"/>
      <c r="B364" s="36"/>
      <c r="C364" s="36"/>
      <c r="D364" s="12"/>
      <c r="E364" s="12"/>
      <c r="F364" s="657" t="str">
        <f>Translations!$B$264</f>
        <v>Ytterligare uppgifter om eventuella avvikelser från hierarkin</v>
      </c>
      <c r="G364" s="657"/>
      <c r="H364" s="657"/>
      <c r="I364" s="657"/>
      <c r="J364" s="657"/>
      <c r="K364" s="657"/>
      <c r="L364" s="657"/>
      <c r="M364" s="657"/>
      <c r="N364" s="657"/>
      <c r="O364" s="173"/>
      <c r="P364" s="245"/>
      <c r="Q364" s="245"/>
      <c r="R364" s="245"/>
      <c r="S364" s="253"/>
    </row>
    <row r="365" spans="1:19" s="244" customFormat="1" ht="25.5" customHeight="1" thickBot="1" x14ac:dyDescent="0.3">
      <c r="A365" s="164"/>
      <c r="B365" s="36"/>
      <c r="C365" s="36"/>
      <c r="D365" s="12"/>
      <c r="E365" s="12"/>
      <c r="F365" s="982"/>
      <c r="G365" s="983"/>
      <c r="H365" s="983"/>
      <c r="I365" s="983"/>
      <c r="J365" s="983"/>
      <c r="K365" s="983"/>
      <c r="L365" s="983"/>
      <c r="M365" s="983"/>
      <c r="N365" s="984"/>
      <c r="O365" s="173"/>
      <c r="P365" s="245"/>
      <c r="Q365" s="245"/>
      <c r="R365" s="245"/>
      <c r="S365" s="273" t="b">
        <f>S362</f>
        <v>0</v>
      </c>
    </row>
    <row r="366" spans="1:19" ht="5.0999999999999996" customHeight="1" x14ac:dyDescent="0.25">
      <c r="B366" s="176"/>
      <c r="C366" s="176"/>
      <c r="D366" s="176"/>
      <c r="E366" s="176"/>
      <c r="F366" s="176"/>
      <c r="G366" s="176"/>
      <c r="H366" s="176"/>
      <c r="I366" s="176"/>
      <c r="J366" s="176"/>
      <c r="K366" s="176"/>
      <c r="L366" s="176"/>
      <c r="M366" s="173"/>
      <c r="N366" s="173"/>
      <c r="O366" s="173"/>
      <c r="P366" s="174"/>
    </row>
    <row r="367" spans="1:19" x14ac:dyDescent="0.25">
      <c r="B367" s="176"/>
      <c r="C367" s="176"/>
      <c r="D367" s="176"/>
      <c r="E367" s="1047" t="str">
        <f>IF(L344=EUConst_Relevant,HYPERLINK(Q367,EUconst_MsgBackToSheetF),"")</f>
        <v/>
      </c>
      <c r="F367" s="1048"/>
      <c r="G367" s="1048"/>
      <c r="H367" s="1048"/>
      <c r="I367" s="1048"/>
      <c r="J367" s="1048"/>
      <c r="K367" s="1048"/>
      <c r="L367" s="1048"/>
      <c r="M367" s="1048"/>
      <c r="N367" s="1049"/>
      <c r="O367" s="173"/>
      <c r="P367" s="186" t="s">
        <v>281</v>
      </c>
      <c r="Q367" s="188" t="str">
        <f>Q346</f>
        <v/>
      </c>
    </row>
    <row r="368" spans="1:19" x14ac:dyDescent="0.25">
      <c r="B368" s="184"/>
      <c r="C368" s="184"/>
      <c r="D368" s="184"/>
      <c r="E368" s="184"/>
      <c r="F368" s="184"/>
      <c r="G368" s="184"/>
      <c r="H368" s="184"/>
      <c r="I368" s="184"/>
      <c r="J368" s="192"/>
      <c r="K368" s="184"/>
      <c r="L368" s="184"/>
      <c r="M368" s="184"/>
      <c r="N368" s="184"/>
      <c r="O368" s="173"/>
      <c r="S368" s="193"/>
    </row>
    <row r="369" spans="1:19" x14ac:dyDescent="0.25">
      <c r="B369" s="184"/>
      <c r="C369" s="184"/>
      <c r="D369" s="184"/>
      <c r="E369" s="184"/>
      <c r="F369" s="184"/>
      <c r="G369" s="184"/>
      <c r="H369" s="184"/>
      <c r="I369" s="184"/>
      <c r="J369" s="184"/>
      <c r="K369" s="184"/>
      <c r="L369" s="184"/>
      <c r="M369" s="184"/>
      <c r="N369" s="184"/>
      <c r="O369" s="173"/>
    </row>
    <row r="370" spans="1:19" x14ac:dyDescent="0.25">
      <c r="B370" s="184"/>
      <c r="C370" s="184"/>
      <c r="D370" s="184"/>
      <c r="E370" s="184"/>
      <c r="F370" s="184"/>
      <c r="G370" s="184"/>
      <c r="H370" s="184"/>
      <c r="I370" s="184"/>
      <c r="J370" s="184"/>
      <c r="K370" s="184"/>
      <c r="L370" s="184"/>
      <c r="M370" s="184"/>
      <c r="N370" s="184"/>
      <c r="O370" s="173"/>
    </row>
    <row r="371" spans="1:19" x14ac:dyDescent="0.25">
      <c r="B371" s="184"/>
      <c r="C371" s="184"/>
      <c r="D371" s="1066" t="str">
        <f>Translations!$B$75</f>
        <v xml:space="preserve">&lt;&lt;&lt; Klicka här för att gå vidare till nästa blad &gt;&gt;&gt; </v>
      </c>
      <c r="E371" s="1067"/>
      <c r="F371" s="1067"/>
      <c r="G371" s="1067"/>
      <c r="H371" s="1067"/>
      <c r="I371" s="1067"/>
      <c r="J371" s="1067"/>
      <c r="K371" s="1067"/>
      <c r="L371" s="1067"/>
      <c r="M371" s="1067"/>
      <c r="N371" s="1067"/>
      <c r="O371" s="173"/>
    </row>
    <row r="372" spans="1:19" x14ac:dyDescent="0.25">
      <c r="B372" s="184"/>
      <c r="C372" s="184"/>
      <c r="D372" s="184"/>
      <c r="E372" s="184"/>
      <c r="F372" s="184"/>
      <c r="G372" s="184"/>
      <c r="H372" s="184"/>
      <c r="I372" s="184"/>
      <c r="J372" s="184"/>
      <c r="K372" s="184"/>
      <c r="L372" s="184"/>
      <c r="M372" s="184"/>
      <c r="N372" s="184"/>
      <c r="O372" s="173"/>
    </row>
    <row r="373" spans="1:19" hidden="1" x14ac:dyDescent="0.3">
      <c r="A373" s="172" t="s">
        <v>162</v>
      </c>
      <c r="B373" s="172" t="s">
        <v>173</v>
      </c>
      <c r="C373" s="172" t="s">
        <v>173</v>
      </c>
      <c r="D373" s="172" t="s">
        <v>173</v>
      </c>
      <c r="E373" s="172" t="s">
        <v>173</v>
      </c>
      <c r="F373" s="172" t="s">
        <v>173</v>
      </c>
      <c r="G373" s="172"/>
      <c r="H373" s="172" t="s">
        <v>173</v>
      </c>
      <c r="I373" s="172" t="s">
        <v>173</v>
      </c>
      <c r="J373" s="172" t="s">
        <v>173</v>
      </c>
      <c r="K373" s="172" t="s">
        <v>173</v>
      </c>
      <c r="L373" s="172" t="s">
        <v>173</v>
      </c>
      <c r="M373" s="172" t="s">
        <v>173</v>
      </c>
      <c r="N373" s="172" t="s">
        <v>173</v>
      </c>
      <c r="O373" s="172" t="s">
        <v>173</v>
      </c>
      <c r="P373" s="172" t="s">
        <v>173</v>
      </c>
      <c r="Q373" s="172" t="s">
        <v>173</v>
      </c>
      <c r="R373" s="172" t="s">
        <v>173</v>
      </c>
      <c r="S373" s="172" t="s">
        <v>173</v>
      </c>
    </row>
    <row r="374" spans="1:19" hidden="1" x14ac:dyDescent="0.3">
      <c r="A374" s="172" t="s">
        <v>162</v>
      </c>
      <c r="B374" s="175"/>
      <c r="C374" s="175"/>
      <c r="D374" s="175"/>
      <c r="E374" s="175"/>
      <c r="F374" s="175"/>
      <c r="G374" s="175"/>
      <c r="H374" s="175"/>
      <c r="I374" s="175"/>
      <c r="J374" s="175"/>
      <c r="K374" s="175"/>
      <c r="L374" s="175"/>
      <c r="M374" s="175"/>
      <c r="N374" s="175"/>
      <c r="O374" s="175"/>
    </row>
    <row r="375" spans="1:19" hidden="1" x14ac:dyDescent="0.3">
      <c r="A375" s="172" t="s">
        <v>162</v>
      </c>
      <c r="B375" s="172"/>
      <c r="C375" s="172"/>
      <c r="D375" s="193" t="s">
        <v>295</v>
      </c>
      <c r="E375" s="172"/>
      <c r="F375" s="172"/>
      <c r="G375" s="172"/>
      <c r="H375" s="172"/>
      <c r="I375" s="172"/>
      <c r="J375" s="172"/>
      <c r="K375" s="172"/>
      <c r="L375" s="172"/>
      <c r="M375" s="172"/>
      <c r="N375" s="172"/>
      <c r="O375" s="172"/>
    </row>
    <row r="376" spans="1:19" hidden="1" x14ac:dyDescent="0.3">
      <c r="A376" s="172" t="s">
        <v>162</v>
      </c>
      <c r="D376" s="220"/>
    </row>
    <row r="377" spans="1:19" hidden="1" x14ac:dyDescent="0.3">
      <c r="A377" s="172" t="s">
        <v>162</v>
      </c>
    </row>
  </sheetData>
  <sheetProtection sheet="1" objects="1" scenarios="1" formatCells="0" formatColumns="0" formatRows="0"/>
  <mergeCells count="556">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56:F56"/>
    <mergeCell ref="E57:F57"/>
    <mergeCell ref="E58:F58"/>
    <mergeCell ref="E59:F59"/>
    <mergeCell ref="E60:F60"/>
    <mergeCell ref="E61:F61"/>
    <mergeCell ref="E50:F50"/>
    <mergeCell ref="E51:F51"/>
    <mergeCell ref="E52:F52"/>
    <mergeCell ref="E53:F53"/>
    <mergeCell ref="E54:F54"/>
    <mergeCell ref="E55:F55"/>
    <mergeCell ref="E68:F68"/>
    <mergeCell ref="E69:F69"/>
    <mergeCell ref="E70:F70"/>
    <mergeCell ref="E71:F71"/>
    <mergeCell ref="E72:F72"/>
    <mergeCell ref="E73:F73"/>
    <mergeCell ref="E62:F62"/>
    <mergeCell ref="E63:F63"/>
    <mergeCell ref="E64:F64"/>
    <mergeCell ref="E65:F65"/>
    <mergeCell ref="E66:F66"/>
    <mergeCell ref="E67:F67"/>
    <mergeCell ref="E80:F80"/>
    <mergeCell ref="E81:F81"/>
    <mergeCell ref="E82:F82"/>
    <mergeCell ref="E83:F83"/>
    <mergeCell ref="E84:F84"/>
    <mergeCell ref="E85:F85"/>
    <mergeCell ref="E74:F74"/>
    <mergeCell ref="E75:F75"/>
    <mergeCell ref="E76:F76"/>
    <mergeCell ref="E77:F77"/>
    <mergeCell ref="E78:F78"/>
    <mergeCell ref="E79:F79"/>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K91:L91"/>
    <mergeCell ref="M91:N91"/>
    <mergeCell ref="I96:J96"/>
    <mergeCell ref="K96:L96"/>
    <mergeCell ref="M96:N96"/>
    <mergeCell ref="I94:J94"/>
    <mergeCell ref="K94:L94"/>
    <mergeCell ref="M94:N94"/>
    <mergeCell ref="I95:J95"/>
    <mergeCell ref="K95:L95"/>
    <mergeCell ref="M95:N9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s>
  <conditionalFormatting sqref="E267:N267 K269:N269 I271 K271:N271 F274:N274">
    <cfRule type="expression" dxfId="22" priority="18">
      <formula>$S$249</formula>
    </cfRule>
  </conditionalFormatting>
  <conditionalFormatting sqref="E297:N297 K299:N299 I301 K301:N301 F304:N304">
    <cfRule type="expression" dxfId="21" priority="17">
      <formula>$S$282</formula>
    </cfRule>
  </conditionalFormatting>
  <conditionalFormatting sqref="I261">
    <cfRule type="expression" dxfId="20" priority="2">
      <formula>$S$249</formula>
    </cfRule>
  </conditionalFormatting>
  <conditionalFormatting sqref="I45:N100 E106:N106 K108:N108 I110 K110:N110 F113:N113">
    <cfRule type="expression" dxfId="19" priority="23">
      <formula>$S$30</formula>
    </cfRule>
  </conditionalFormatting>
  <conditionalFormatting sqref="I129:N129 E135:N135 K137:N137 I139 K139:N139 F142:N142">
    <cfRule type="expression" dxfId="18" priority="22">
      <formula>$S$121</formula>
    </cfRule>
  </conditionalFormatting>
  <conditionalFormatting sqref="I158:N158 E164:N164 K166:N166 I168 K168:N168 F171:N171">
    <cfRule type="expression" dxfId="17" priority="21">
      <formula>$S$150</formula>
    </cfRule>
  </conditionalFormatting>
  <conditionalFormatting sqref="I187:N187 E193:N193 K195:N195 I197 K197:N197 F200:N200">
    <cfRule type="expression" dxfId="16" priority="20">
      <formula>$S$179</formula>
    </cfRule>
  </conditionalFormatting>
  <conditionalFormatting sqref="I221:N228 E234:N234 K236:N236 I238 K238:N238 F241:N241">
    <cfRule type="expression" dxfId="15" priority="19">
      <formula>$S$208</formula>
    </cfRule>
  </conditionalFormatting>
  <conditionalFormatting sqref="I257:N260">
    <cfRule type="expression" dxfId="14" priority="1">
      <formula>$S$249</formula>
    </cfRule>
  </conditionalFormatting>
  <conditionalFormatting sqref="I290:N291">
    <cfRule type="expression" dxfId="13" priority="12">
      <formula>$S$282</formula>
    </cfRule>
  </conditionalFormatting>
  <conditionalFormatting sqref="I320:N323 E329:N329 K331:N331 I333 K333:N333 F336:N336">
    <cfRule type="expression" dxfId="12" priority="16">
      <formula>$S$312</formula>
    </cfRule>
  </conditionalFormatting>
  <conditionalFormatting sqref="I352:N352 E358:N358 K360:N360 I362 K362:N362 F365:N365">
    <cfRule type="expression" dxfId="11" priority="15">
      <formula>$S$344</formula>
    </cfRule>
  </conditionalFormatting>
  <conditionalFormatting sqref="K110:N110 F113:N113">
    <cfRule type="expression" dxfId="10" priority="32">
      <formula>$S110</formula>
    </cfRule>
  </conditionalFormatting>
  <conditionalFormatting sqref="K139:N139 F142:N142">
    <cfRule type="expression" dxfId="9" priority="31">
      <formula>$S139</formula>
    </cfRule>
  </conditionalFormatting>
  <conditionalFormatting sqref="K168:N168 F171:N171">
    <cfRule type="expression" dxfId="8" priority="30">
      <formula>$S168</formula>
    </cfRule>
  </conditionalFormatting>
  <conditionalFormatting sqref="K197:N197 F200:N200">
    <cfRule type="expression" dxfId="7" priority="29">
      <formula>$S197</formula>
    </cfRule>
  </conditionalFormatting>
  <conditionalFormatting sqref="K238:N238 F241:N241">
    <cfRule type="expression" dxfId="6" priority="28">
      <formula>$S238</formula>
    </cfRule>
  </conditionalFormatting>
  <conditionalFormatting sqref="K271:N271 F274:N274">
    <cfRule type="expression" dxfId="5" priority="27">
      <formula>$S271</formula>
    </cfRule>
  </conditionalFormatting>
  <conditionalFormatting sqref="K301:N301 F304:N304">
    <cfRule type="expression" dxfId="4" priority="26">
      <formula>$S301</formula>
    </cfRule>
  </conditionalFormatting>
  <conditionalFormatting sqref="K333:N333 F336:N336">
    <cfRule type="expression" dxfId="3" priority="25">
      <formula>$S333</formula>
    </cfRule>
  </conditionalFormatting>
  <conditionalFormatting sqref="K362:N362 F365:N365">
    <cfRule type="expression" dxfId="2" priority="24">
      <formula>$S362</formula>
    </cfRule>
  </conditionalFormatting>
  <dataValidations count="5">
    <dataValidation type="list" allowBlank="1" showInputMessage="1" showErrorMessage="1" sqref="I221:N228 I320:N323 I45:N100 I187:N187 I257:N257 I290:N290" xr:uid="{00000000-0002-0000-0900-000000000000}">
      <formula1>Euconst_quantification_fuels</formula1>
    </dataValidation>
    <dataValidation type="list" allowBlank="1" showInputMessage="1" showErrorMessage="1" sqref="I158:N158 I129:N129 I291:N291 I258:N259" xr:uid="{00000000-0002-0000-0900-000001000000}">
      <formula1>Euconst_properties</formula1>
    </dataValidation>
    <dataValidation type="list" allowBlank="1" showInputMessage="1" showErrorMessage="1" sqref="I301 I333 I271 I238 I197 I168 I139 I110 I362" xr:uid="{00000000-0002-0000-0900-000002000000}">
      <formula1>Euconst_TrueFalse</formula1>
    </dataValidation>
    <dataValidation type="list" allowBlank="1" showInputMessage="1" showErrorMessage="1" sqref="K301 K333 K271 K238 K197 K168 K139 K110 K362" xr:uid="{00000000-0002-0000-0900-000003000000}">
      <formula1>Euconst_UncertaintyOrInfeasibleOrUnreasonable</formula1>
    </dataValidation>
    <dataValidation type="list" allowBlank="1" showInputMessage="1" showErrorMessage="1" sqref="I352:N352 I260:N260" xr:uid="{00000000-0002-0000-0900-000004000000}">
      <formula1>Euconst_quantification_energy</formula1>
    </dataValidation>
  </dataValidations>
  <hyperlinks>
    <hyperlink ref="G2:H2" location="JUMP_TOC_Home" display="Table of contents" xr:uid="{00000000-0004-0000-0900-000000000000}"/>
    <hyperlink ref="E3:F3" location="JUMP_H_Top" display="Top of sheet" xr:uid="{00000000-0004-0000-0900-000001000000}"/>
    <hyperlink ref="I2:J2" location="JUMP_G_Top" display="Previous sheet" xr:uid="{00000000-0004-0000-0900-000002000000}"/>
    <hyperlink ref="G3:H3" location="JUMP_H_I" display="JUMP_H_I" xr:uid="{00000000-0004-0000-0900-000003000000}"/>
    <hyperlink ref="I3:J3" location="JUMP_H_II" display="JUMP_H_II" xr:uid="{00000000-0004-0000-0900-000004000000}"/>
    <hyperlink ref="K3:L3" location="JUMP_H_III" display="JUMP_H_III" xr:uid="{00000000-0004-0000-0900-000005000000}"/>
    <hyperlink ref="M3:N3" location="JUMP_H_IV" display="JUMP_H_IV" xr:uid="{00000000-0004-0000-0900-000006000000}"/>
    <hyperlink ref="G4:H4" location="JUMP_H_V" display="JUMP_H_V" xr:uid="{00000000-0004-0000-0900-000007000000}"/>
    <hyperlink ref="I4:J4" location="JUMP_H_VI" display="JUMP_H_VI" xr:uid="{00000000-0004-0000-0900-000008000000}"/>
    <hyperlink ref="K4:L4" location="JUMP_H_VII" display="JUMP_H_VII" xr:uid="{00000000-0004-0000-0900-000009000000}"/>
    <hyperlink ref="M4:N4" location="JUMP_H_VIII" display="JUMP_H_VIII" xr:uid="{00000000-0004-0000-0900-00000A000000}"/>
    <hyperlink ref="G5:H5" location="JUMP_H_IX" display="JUMP_H_IX" xr:uid="{00000000-0004-0000-0900-00000B000000}"/>
    <hyperlink ref="E4:F4" location="JUMP_H_Bottom" display="End of sheet" xr:uid="{00000000-0004-0000-0900-00000C000000}"/>
    <hyperlink ref="D371:N371" location="JUMP_I_Top" display="&lt;&lt;&lt; Click here to proceed to next sheet &gt;&gt;&gt; " xr:uid="{00000000-0004-0000-0900-00000D000000}"/>
    <hyperlink ref="K2:L2" location="JUMP_I_Top" display="Next sheet" xr:uid="{00000000-0004-0000-0900-00000E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9"/>
  <sheetViews>
    <sheetView workbookViewId="0">
      <pane ySplit="3" topLeftCell="A4" activePane="bottomLeft" state="frozen"/>
      <selection pane="bottomLeft" sqref="A1:C3"/>
    </sheetView>
  </sheetViews>
  <sheetFormatPr defaultColWidth="11.44140625" defaultRowHeight="14.4" x14ac:dyDescent="0.3"/>
  <cols>
    <col min="1" max="1" width="2.6640625" style="36" customWidth="1"/>
    <col min="2" max="3" width="4.6640625" style="36" customWidth="1"/>
    <col min="4" max="13" width="12.6640625" style="36" customWidth="1"/>
    <col min="14" max="14" width="4.6640625" style="36" customWidth="1"/>
    <col min="15" max="15" width="11.44140625" style="36"/>
    <col min="16" max="16384" width="11.44140625" style="403"/>
  </cols>
  <sheetData>
    <row r="1" spans="1:15" s="20" customFormat="1" ht="15.75" customHeight="1" thickBot="1" x14ac:dyDescent="0.35">
      <c r="A1" s="1084" t="str">
        <f>Translations!$B$531</f>
        <v>I. 
MS specific</v>
      </c>
      <c r="B1" s="1085"/>
      <c r="C1" s="668"/>
      <c r="D1" s="297" t="str">
        <f>Translations!$B$2</f>
        <v>Navigeringsfält:</v>
      </c>
      <c r="E1" s="393"/>
      <c r="F1" s="675" t="str">
        <f>Translations!$B$18</f>
        <v>Innehållsförteckning</v>
      </c>
      <c r="G1" s="588"/>
      <c r="H1" s="588"/>
      <c r="I1" s="588"/>
      <c r="J1" s="588"/>
      <c r="K1" s="588"/>
      <c r="L1" s="588"/>
      <c r="M1" s="588"/>
      <c r="N1" s="36"/>
      <c r="O1" s="36"/>
    </row>
    <row r="2" spans="1:15" s="20" customFormat="1" ht="15.75" customHeight="1" thickBot="1" x14ac:dyDescent="0.35">
      <c r="A2" s="1086"/>
      <c r="B2" s="1087"/>
      <c r="C2" s="1088"/>
      <c r="D2" s="588" t="str">
        <f>Translations!$B$4</f>
        <v>Högst upp</v>
      </c>
      <c r="E2" s="658"/>
      <c r="F2" s="1092"/>
      <c r="G2" s="1092"/>
      <c r="H2" s="1092"/>
      <c r="I2" s="1092"/>
      <c r="J2" s="1092"/>
      <c r="K2" s="1092"/>
      <c r="L2" s="1092"/>
      <c r="M2" s="1092"/>
      <c r="N2" s="36"/>
      <c r="O2" s="36"/>
    </row>
    <row r="3" spans="1:15" s="20" customFormat="1" ht="15.75" customHeight="1" thickBot="1" x14ac:dyDescent="0.35">
      <c r="A3" s="1089"/>
      <c r="B3" s="1090"/>
      <c r="C3" s="1091"/>
      <c r="D3" s="588"/>
      <c r="E3" s="588"/>
      <c r="F3" s="1092"/>
      <c r="G3" s="1092"/>
      <c r="H3" s="1092"/>
      <c r="I3" s="1092"/>
      <c r="J3" s="1092"/>
      <c r="K3" s="1092"/>
      <c r="L3" s="1092"/>
      <c r="M3" s="1092"/>
      <c r="N3" s="36"/>
      <c r="O3" s="36"/>
    </row>
    <row r="4" spans="1:15" s="20" customFormat="1" x14ac:dyDescent="0.3">
      <c r="A4" s="194"/>
      <c r="B4" s="394"/>
      <c r="C4" s="194"/>
      <c r="D4" s="194"/>
      <c r="E4" s="395"/>
      <c r="F4" s="395"/>
      <c r="G4" s="395"/>
      <c r="H4" s="194"/>
      <c r="I4" s="194"/>
      <c r="J4" s="194"/>
      <c r="K4" s="194"/>
      <c r="L4" s="19"/>
      <c r="M4" s="19"/>
      <c r="N4" s="19"/>
      <c r="O4" s="36"/>
    </row>
    <row r="5" spans="1:15" s="20" customFormat="1" ht="23.25" customHeight="1" x14ac:dyDescent="0.3">
      <c r="A5" s="194"/>
      <c r="B5" s="2" t="s">
        <v>340</v>
      </c>
      <c r="C5" s="2" t="str">
        <f>Translations!$B$532</f>
        <v>Bladet ”MSspecific” – MEDLEMSSTATERNAS KRAV PÅ YTTERLIGARE UPPGIFTER</v>
      </c>
      <c r="D5" s="2"/>
      <c r="E5" s="2"/>
      <c r="F5" s="2"/>
      <c r="G5" s="2"/>
      <c r="H5" s="2"/>
      <c r="I5" s="2"/>
      <c r="J5" s="2"/>
      <c r="K5" s="2"/>
      <c r="L5" s="19"/>
      <c r="M5" s="19"/>
      <c r="N5" s="19"/>
      <c r="O5" s="36"/>
    </row>
    <row r="6" spans="1:15" s="20" customFormat="1" x14ac:dyDescent="0.3">
      <c r="A6" s="194"/>
      <c r="B6" s="194"/>
      <c r="C6" s="194"/>
      <c r="D6" s="194"/>
      <c r="E6" s="194"/>
      <c r="F6" s="194"/>
      <c r="G6" s="194"/>
      <c r="H6" s="194"/>
      <c r="I6" s="194"/>
      <c r="J6" s="194"/>
      <c r="K6" s="194"/>
      <c r="L6" s="19"/>
      <c r="M6" s="19"/>
      <c r="N6" s="19"/>
      <c r="O6" s="36"/>
    </row>
    <row r="7" spans="1:15" s="20" customFormat="1" ht="15.6" x14ac:dyDescent="0.3">
      <c r="A7" s="194"/>
      <c r="B7" s="288" t="s">
        <v>24</v>
      </c>
      <c r="C7" s="402" t="str">
        <f>Translations!$B$533</f>
        <v>Ska anges av medlemsstaten</v>
      </c>
      <c r="D7" s="402"/>
      <c r="E7" s="402"/>
      <c r="F7" s="402"/>
      <c r="G7" s="402"/>
      <c r="H7" s="402"/>
      <c r="I7" s="402"/>
      <c r="J7" s="402"/>
      <c r="K7" s="402"/>
      <c r="L7" s="402"/>
      <c r="M7" s="402"/>
      <c r="N7" s="19"/>
      <c r="O7" s="36"/>
    </row>
    <row r="8" spans="1:15" s="20" customFormat="1" ht="5.0999999999999996" customHeight="1" x14ac:dyDescent="0.3">
      <c r="A8" s="194"/>
      <c r="B8" s="194"/>
      <c r="C8" s="194"/>
      <c r="D8" s="194"/>
      <c r="E8" s="194"/>
      <c r="F8" s="194"/>
      <c r="G8" s="194"/>
      <c r="H8" s="194"/>
      <c r="I8" s="194"/>
      <c r="J8" s="194"/>
      <c r="K8" s="194"/>
      <c r="L8" s="19"/>
      <c r="M8" s="19"/>
      <c r="N8" s="19"/>
      <c r="O8" s="36"/>
    </row>
    <row r="9" spans="1:15" s="20" customFormat="1" ht="13.2" x14ac:dyDescent="0.3">
      <c r="A9" s="36"/>
      <c r="B9" s="36"/>
      <c r="C9" s="36"/>
      <c r="D9" s="36"/>
      <c r="E9" s="36"/>
      <c r="F9" s="36"/>
      <c r="G9" s="36"/>
      <c r="H9" s="36"/>
      <c r="I9" s="36"/>
      <c r="J9" s="36"/>
      <c r="K9" s="36"/>
      <c r="L9" s="36"/>
      <c r="M9" s="36"/>
      <c r="N9" s="36"/>
      <c r="O9" s="36"/>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A00-000000000000}"/>
    <hyperlink ref="D2:E2" location="JUMP_I_Top" display="JUMP_I_Top" xr:uid="{00000000-0004-0000-0A00-000001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N69"/>
  <sheetViews>
    <sheetView workbookViewId="0">
      <pane ySplit="3" topLeftCell="A4" activePane="bottomLeft" state="frozen"/>
      <selection pane="bottomLeft" sqref="A1:C3"/>
    </sheetView>
  </sheetViews>
  <sheetFormatPr defaultColWidth="11.44140625" defaultRowHeight="14.4" x14ac:dyDescent="0.3"/>
  <cols>
    <col min="1" max="1" width="2.6640625" style="401" customWidth="1"/>
    <col min="2" max="3" width="4.6640625" style="401" customWidth="1"/>
    <col min="4" max="13" width="12.6640625" style="401" customWidth="1"/>
  </cols>
  <sheetData>
    <row r="1" spans="1:14" s="36" customFormat="1" ht="15.75" customHeight="1" thickBot="1" x14ac:dyDescent="0.35">
      <c r="A1" s="1084" t="str">
        <f>Translations!$B$534</f>
        <v>J. 
Comments</v>
      </c>
      <c r="B1" s="1085"/>
      <c r="C1" s="668"/>
      <c r="D1" s="297" t="str">
        <f>Translations!$B$2</f>
        <v>Navigeringsfält:</v>
      </c>
      <c r="E1" s="393"/>
      <c r="F1" s="675" t="str">
        <f>Translations!$B$18</f>
        <v>Innehållsförteckning</v>
      </c>
      <c r="G1" s="588"/>
      <c r="H1" s="588"/>
      <c r="I1" s="588"/>
      <c r="J1" s="588"/>
      <c r="K1" s="588"/>
      <c r="L1" s="588"/>
      <c r="M1" s="588"/>
      <c r="N1" s="19"/>
    </row>
    <row r="2" spans="1:14" s="36" customFormat="1" ht="15.75" customHeight="1" thickBot="1" x14ac:dyDescent="0.3">
      <c r="A2" s="1086"/>
      <c r="B2" s="1087"/>
      <c r="C2" s="1088"/>
      <c r="D2" s="588" t="str">
        <f>Translations!$B$4</f>
        <v>Högst upp</v>
      </c>
      <c r="E2" s="658"/>
      <c r="F2" s="1092"/>
      <c r="G2" s="1092"/>
      <c r="H2" s="1092"/>
      <c r="I2" s="1092"/>
      <c r="J2" s="1092"/>
      <c r="K2" s="1092"/>
      <c r="L2" s="1092"/>
      <c r="M2" s="1092"/>
      <c r="N2" s="19"/>
    </row>
    <row r="3" spans="1:14" s="36" customFormat="1" ht="15.75" customHeight="1" thickBot="1" x14ac:dyDescent="0.3">
      <c r="A3" s="1089"/>
      <c r="B3" s="1090"/>
      <c r="C3" s="1091"/>
      <c r="D3" s="588"/>
      <c r="E3" s="588"/>
      <c r="F3" s="1092"/>
      <c r="G3" s="1092"/>
      <c r="H3" s="1092"/>
      <c r="I3" s="1092"/>
      <c r="J3" s="1092"/>
      <c r="K3" s="1092"/>
      <c r="L3" s="1092"/>
      <c r="M3" s="1092"/>
      <c r="N3" s="19"/>
    </row>
    <row r="4" spans="1:14" s="36" customFormat="1" x14ac:dyDescent="0.3">
      <c r="A4" s="194"/>
      <c r="B4" s="394"/>
      <c r="C4" s="194"/>
      <c r="D4" s="194"/>
      <c r="E4" s="395"/>
      <c r="F4" s="395"/>
      <c r="G4" s="395"/>
      <c r="H4" s="194"/>
      <c r="I4" s="194"/>
      <c r="J4" s="194"/>
      <c r="K4" s="194"/>
      <c r="L4" s="19"/>
      <c r="M4" s="19"/>
      <c r="N4" s="19"/>
    </row>
    <row r="5" spans="1:14" s="36" customFormat="1" ht="23.25" customHeight="1" x14ac:dyDescent="0.3">
      <c r="A5" s="194"/>
      <c r="B5" s="2" t="s">
        <v>341</v>
      </c>
      <c r="C5" s="663" t="str">
        <f>Translations!$B$535</f>
        <v>Bladet ”Comments” – KOMMENTARER OCH YTTERLIGARE UPPLYSNINGAR</v>
      </c>
      <c r="D5" s="765"/>
      <c r="E5" s="765"/>
      <c r="F5" s="765"/>
      <c r="G5" s="765"/>
      <c r="H5" s="765"/>
      <c r="I5" s="765"/>
      <c r="J5" s="765"/>
      <c r="K5" s="765"/>
      <c r="L5" s="765"/>
      <c r="M5" s="765"/>
      <c r="N5" s="19"/>
    </row>
    <row r="6" spans="1:14" s="36" customFormat="1" x14ac:dyDescent="0.3">
      <c r="A6" s="194"/>
      <c r="B6" s="194"/>
      <c r="C6" s="194"/>
      <c r="D6" s="194"/>
      <c r="E6" s="194"/>
      <c r="F6" s="194"/>
      <c r="G6" s="194"/>
      <c r="H6" s="194"/>
      <c r="I6" s="194"/>
      <c r="J6" s="194"/>
      <c r="K6" s="194"/>
      <c r="L6" s="19"/>
      <c r="M6" s="19"/>
      <c r="N6" s="19"/>
    </row>
    <row r="7" spans="1:14" s="36" customFormat="1" ht="15.75" customHeight="1" x14ac:dyDescent="0.3">
      <c r="A7" s="194"/>
      <c r="B7" s="288" t="s">
        <v>24</v>
      </c>
      <c r="C7" s="1097" t="str">
        <f>Translations!$B$536</f>
        <v>Styrkande handlingar till rapporten</v>
      </c>
      <c r="D7" s="1097"/>
      <c r="E7" s="1097"/>
      <c r="F7" s="1097"/>
      <c r="G7" s="1097"/>
      <c r="H7" s="1097"/>
      <c r="I7" s="1097"/>
      <c r="J7" s="1097"/>
      <c r="K7" s="1097"/>
      <c r="L7" s="1097"/>
      <c r="M7" s="1097"/>
      <c r="N7" s="19"/>
    </row>
    <row r="8" spans="1:14" s="36" customFormat="1" ht="5.0999999999999996" customHeight="1" x14ac:dyDescent="0.3">
      <c r="A8" s="194"/>
      <c r="B8" s="194"/>
      <c r="C8" s="194"/>
      <c r="D8" s="194"/>
      <c r="E8" s="194"/>
      <c r="F8" s="194"/>
      <c r="G8" s="194"/>
      <c r="H8" s="194"/>
      <c r="I8" s="194"/>
      <c r="J8" s="194"/>
      <c r="K8" s="194"/>
      <c r="L8" s="19"/>
      <c r="M8" s="19"/>
      <c r="N8" s="19"/>
    </row>
    <row r="9" spans="1:14" s="36" customFormat="1" ht="15" customHeight="1" x14ac:dyDescent="0.3">
      <c r="A9" s="194"/>
      <c r="B9" s="396"/>
      <c r="C9" s="1098" t="str">
        <f>Translations!$B$537</f>
        <v>Var god ange alla relevanta dokument som inges tillsammans med rapporten</v>
      </c>
      <c r="D9" s="765"/>
      <c r="E9" s="765"/>
      <c r="F9" s="765"/>
      <c r="G9" s="765"/>
      <c r="H9" s="765"/>
      <c r="I9" s="765"/>
      <c r="J9" s="765"/>
      <c r="K9" s="765"/>
      <c r="L9" s="765"/>
      <c r="M9" s="765"/>
      <c r="N9" s="19"/>
    </row>
    <row r="10" spans="1:14" s="36" customFormat="1" ht="15" customHeight="1" x14ac:dyDescent="0.3">
      <c r="C10" s="858" t="str">
        <f>Translations!$B$538</f>
        <v>Var god ange filnamn:</v>
      </c>
      <c r="D10" s="765"/>
      <c r="E10" s="765"/>
      <c r="F10" s="765"/>
      <c r="G10" s="765"/>
      <c r="H10" s="765"/>
      <c r="I10" s="765"/>
      <c r="J10" s="765"/>
      <c r="K10" s="765"/>
      <c r="L10" s="765"/>
      <c r="M10" s="765"/>
    </row>
    <row r="11" spans="1:14" s="36" customFormat="1" ht="5.0999999999999996" customHeight="1" x14ac:dyDescent="0.3">
      <c r="A11" s="194"/>
      <c r="B11" s="194"/>
      <c r="C11" s="194"/>
      <c r="D11" s="194"/>
      <c r="E11" s="194"/>
      <c r="F11" s="194"/>
      <c r="G11" s="194"/>
      <c r="H11" s="194"/>
      <c r="I11" s="194"/>
      <c r="J11" s="194"/>
      <c r="K11" s="194"/>
      <c r="L11" s="19"/>
      <c r="M11" s="19"/>
      <c r="N11" s="19"/>
    </row>
    <row r="12" spans="1:14" s="36" customFormat="1" ht="13.2" x14ac:dyDescent="0.3">
      <c r="D12" s="397" t="str">
        <f>Translations!$B$539</f>
        <v>Filnamn</v>
      </c>
      <c r="E12" s="398"/>
      <c r="F12" s="397" t="str">
        <f>Translations!$B$540</f>
        <v>Dokumentbeskrivning</v>
      </c>
      <c r="G12" s="397"/>
      <c r="H12" s="397"/>
      <c r="I12" s="397"/>
      <c r="J12" s="397"/>
      <c r="K12" s="397"/>
      <c r="L12" s="399"/>
      <c r="M12" s="399"/>
    </row>
    <row r="13" spans="1:14" s="36" customFormat="1" x14ac:dyDescent="0.3">
      <c r="D13" s="1093"/>
      <c r="E13" s="1094"/>
      <c r="F13" s="1095"/>
      <c r="G13" s="1096"/>
      <c r="H13" s="1096"/>
      <c r="I13" s="1096"/>
      <c r="J13" s="1096"/>
      <c r="K13" s="1096"/>
      <c r="L13" s="1096"/>
      <c r="M13" s="1096"/>
    </row>
    <row r="14" spans="1:14" s="36" customFormat="1" x14ac:dyDescent="0.3">
      <c r="D14" s="1099"/>
      <c r="E14" s="1100"/>
      <c r="F14" s="1101"/>
      <c r="G14" s="1102"/>
      <c r="H14" s="1102"/>
      <c r="I14" s="1102"/>
      <c r="J14" s="1102"/>
      <c r="K14" s="1102"/>
      <c r="L14" s="1102"/>
      <c r="M14" s="1102"/>
    </row>
    <row r="15" spans="1:14" s="36" customFormat="1" x14ac:dyDescent="0.3">
      <c r="D15" s="1099"/>
      <c r="E15" s="1100"/>
      <c r="F15" s="1101"/>
      <c r="G15" s="1102"/>
      <c r="H15" s="1102"/>
      <c r="I15" s="1102"/>
      <c r="J15" s="1102"/>
      <c r="K15" s="1102"/>
      <c r="L15" s="1102"/>
      <c r="M15" s="1102"/>
    </row>
    <row r="16" spans="1:14" s="36" customFormat="1" x14ac:dyDescent="0.3">
      <c r="D16" s="1099"/>
      <c r="E16" s="1100"/>
      <c r="F16" s="1101"/>
      <c r="G16" s="1102"/>
      <c r="H16" s="1102"/>
      <c r="I16" s="1102"/>
      <c r="J16" s="1102"/>
      <c r="K16" s="1102"/>
      <c r="L16" s="1102"/>
      <c r="M16" s="1102"/>
    </row>
    <row r="17" spans="1:14" s="36" customFormat="1" x14ac:dyDescent="0.3">
      <c r="D17" s="1099"/>
      <c r="E17" s="1100"/>
      <c r="F17" s="1101"/>
      <c r="G17" s="1102"/>
      <c r="H17" s="1102"/>
      <c r="I17" s="1102"/>
      <c r="J17" s="1102"/>
      <c r="K17" s="1102"/>
      <c r="L17" s="1102"/>
      <c r="M17" s="1102"/>
    </row>
    <row r="18" spans="1:14" s="36" customFormat="1" x14ac:dyDescent="0.3">
      <c r="D18" s="1099"/>
      <c r="E18" s="1100"/>
      <c r="F18" s="1101"/>
      <c r="G18" s="1102"/>
      <c r="H18" s="1102"/>
      <c r="I18" s="1102"/>
      <c r="J18" s="1102"/>
      <c r="K18" s="1102"/>
      <c r="L18" s="1102"/>
      <c r="M18" s="1102"/>
    </row>
    <row r="19" spans="1:14" s="36" customFormat="1" x14ac:dyDescent="0.3">
      <c r="D19" s="1099"/>
      <c r="E19" s="1100"/>
      <c r="F19" s="1101"/>
      <c r="G19" s="1102"/>
      <c r="H19" s="1102"/>
      <c r="I19" s="1102"/>
      <c r="J19" s="1102"/>
      <c r="K19" s="1102"/>
      <c r="L19" s="1102"/>
      <c r="M19" s="1102"/>
    </row>
    <row r="20" spans="1:14" s="36" customFormat="1" x14ac:dyDescent="0.3">
      <c r="D20" s="1099"/>
      <c r="E20" s="1100"/>
      <c r="F20" s="1101"/>
      <c r="G20" s="1102"/>
      <c r="H20" s="1102"/>
      <c r="I20" s="1102"/>
      <c r="J20" s="1102"/>
      <c r="K20" s="1102"/>
      <c r="L20" s="1102"/>
      <c r="M20" s="1102"/>
    </row>
    <row r="21" spans="1:14" s="36" customFormat="1" x14ac:dyDescent="0.3">
      <c r="D21" s="1104"/>
      <c r="E21" s="1105"/>
      <c r="F21" s="1106"/>
      <c r="G21" s="1107"/>
      <c r="H21" s="1107"/>
      <c r="I21" s="1107"/>
      <c r="J21" s="1107"/>
      <c r="K21" s="1107"/>
      <c r="L21" s="1107"/>
      <c r="M21" s="1107"/>
    </row>
    <row r="22" spans="1:14" s="36" customFormat="1" ht="13.2" x14ac:dyDescent="0.3"/>
    <row r="23" spans="1:14" s="36" customFormat="1" ht="15.75" customHeight="1" x14ac:dyDescent="0.3">
      <c r="A23" s="194"/>
      <c r="B23" s="288" t="s">
        <v>102</v>
      </c>
      <c r="C23" s="1097" t="str">
        <f>Translations!$B$541</f>
        <v>Utrymme för alla slags kompletterande uppgifter</v>
      </c>
      <c r="D23" s="1097"/>
      <c r="E23" s="1097"/>
      <c r="F23" s="1097"/>
      <c r="G23" s="1097"/>
      <c r="H23" s="1097"/>
      <c r="I23" s="1097"/>
      <c r="J23" s="1097"/>
      <c r="K23" s="1097"/>
      <c r="L23" s="1097"/>
      <c r="M23" s="1097"/>
      <c r="N23" s="19"/>
    </row>
    <row r="24" spans="1:14" s="36" customFormat="1" ht="5.0999999999999996" customHeight="1" x14ac:dyDescent="0.3">
      <c r="A24" s="194"/>
      <c r="B24" s="194"/>
      <c r="C24" s="194"/>
      <c r="D24" s="194"/>
      <c r="E24" s="194"/>
      <c r="F24" s="194"/>
      <c r="G24" s="194"/>
      <c r="H24" s="194"/>
      <c r="I24" s="194"/>
      <c r="J24" s="194"/>
      <c r="K24" s="194"/>
      <c r="L24" s="19"/>
      <c r="M24" s="19"/>
      <c r="N24" s="19"/>
    </row>
    <row r="25" spans="1:14" s="36" customFormat="1" ht="30" customHeight="1" x14ac:dyDescent="0.3">
      <c r="A25" s="194"/>
      <c r="B25" s="400"/>
      <c r="C25" s="1103" t="str">
        <f>Translations!$B$542</f>
        <v>I utrymmet nedan kan ni ange alla uppgifter som inte har kunnat lämnas i andra blad och som ni anser vara viktiga för den behöriga myndigheten</v>
      </c>
      <c r="D25" s="1103"/>
      <c r="E25" s="1103"/>
      <c r="F25" s="1103"/>
      <c r="G25" s="1103"/>
      <c r="H25" s="1103"/>
      <c r="I25" s="1103"/>
      <c r="J25" s="1103"/>
      <c r="K25" s="1103"/>
      <c r="L25" s="1103"/>
      <c r="M25" s="1103"/>
      <c r="N25" s="19"/>
    </row>
    <row r="26" spans="1:14" s="401" customFormat="1" ht="13.2" x14ac:dyDescent="0.3">
      <c r="A26" s="492"/>
      <c r="B26" s="492"/>
      <c r="C26" s="492"/>
      <c r="D26" s="492"/>
      <c r="E26" s="492"/>
      <c r="F26" s="492"/>
      <c r="G26" s="492"/>
      <c r="H26" s="492"/>
      <c r="I26" s="492"/>
      <c r="J26" s="492"/>
      <c r="K26" s="492"/>
      <c r="L26" s="492"/>
      <c r="M26" s="492"/>
      <c r="N26" s="492"/>
    </row>
    <row r="27" spans="1:14" s="401" customFormat="1" ht="13.2" x14ac:dyDescent="0.3">
      <c r="A27" s="492"/>
      <c r="B27" s="492"/>
      <c r="C27" s="492"/>
      <c r="D27" s="492"/>
      <c r="E27" s="492"/>
      <c r="F27" s="492"/>
      <c r="G27" s="492"/>
      <c r="H27" s="492"/>
      <c r="I27" s="492"/>
      <c r="J27" s="492"/>
      <c r="K27" s="492"/>
      <c r="L27" s="492"/>
      <c r="M27" s="492"/>
      <c r="N27" s="492"/>
    </row>
    <row r="28" spans="1:14" s="401" customFormat="1" ht="13.2" x14ac:dyDescent="0.3">
      <c r="A28" s="492"/>
      <c r="B28" s="492"/>
      <c r="C28" s="492"/>
      <c r="D28" s="492"/>
      <c r="E28" s="492"/>
      <c r="F28" s="492"/>
      <c r="G28" s="492"/>
      <c r="H28" s="492"/>
      <c r="I28" s="492"/>
      <c r="J28" s="492"/>
      <c r="K28" s="492"/>
      <c r="L28" s="492"/>
      <c r="M28" s="492"/>
      <c r="N28" s="492"/>
    </row>
    <row r="29" spans="1:14" s="401" customFormat="1" ht="13.2" x14ac:dyDescent="0.3">
      <c r="A29" s="492"/>
      <c r="B29" s="492"/>
      <c r="C29" s="492"/>
      <c r="D29" s="492"/>
      <c r="E29" s="492"/>
      <c r="F29" s="492"/>
      <c r="G29" s="492"/>
      <c r="H29" s="492"/>
      <c r="I29" s="492"/>
      <c r="J29" s="492"/>
      <c r="K29" s="492"/>
      <c r="L29" s="492"/>
      <c r="M29" s="492"/>
      <c r="N29" s="492"/>
    </row>
    <row r="30" spans="1:14" s="401" customFormat="1" ht="13.2" x14ac:dyDescent="0.3">
      <c r="A30" s="492"/>
      <c r="B30" s="492"/>
      <c r="C30" s="492"/>
      <c r="D30" s="492"/>
      <c r="E30" s="492"/>
      <c r="F30" s="492"/>
      <c r="G30" s="492"/>
      <c r="H30" s="492"/>
      <c r="I30" s="492"/>
      <c r="J30" s="492"/>
      <c r="K30" s="492"/>
      <c r="L30" s="492"/>
      <c r="M30" s="492"/>
      <c r="N30" s="492"/>
    </row>
    <row r="31" spans="1:14" s="401" customFormat="1" ht="13.2" x14ac:dyDescent="0.3">
      <c r="A31" s="492"/>
      <c r="B31" s="492"/>
      <c r="C31" s="492"/>
      <c r="D31" s="492"/>
      <c r="E31" s="492"/>
      <c r="F31" s="492"/>
      <c r="G31" s="492"/>
      <c r="H31" s="492"/>
      <c r="I31" s="492"/>
      <c r="J31" s="492"/>
      <c r="K31" s="492"/>
      <c r="L31" s="492"/>
      <c r="M31" s="492"/>
      <c r="N31" s="492"/>
    </row>
    <row r="32" spans="1:14" s="401" customFormat="1" ht="13.2" x14ac:dyDescent="0.3">
      <c r="A32" s="492"/>
      <c r="B32" s="492"/>
      <c r="C32" s="492"/>
      <c r="D32" s="492"/>
      <c r="E32" s="492"/>
      <c r="F32" s="492"/>
      <c r="G32" s="492"/>
      <c r="H32" s="492"/>
      <c r="I32" s="492"/>
      <c r="J32" s="492"/>
      <c r="K32" s="492"/>
      <c r="L32" s="492"/>
      <c r="M32" s="492"/>
      <c r="N32" s="492"/>
    </row>
    <row r="33" spans="1:14" s="401" customFormat="1" ht="13.2" x14ac:dyDescent="0.3">
      <c r="A33" s="492"/>
      <c r="B33" s="492"/>
      <c r="C33" s="492"/>
      <c r="D33" s="492"/>
      <c r="E33" s="492"/>
      <c r="F33" s="492"/>
      <c r="G33" s="492"/>
      <c r="H33" s="492"/>
      <c r="I33" s="492"/>
      <c r="J33" s="492"/>
      <c r="K33" s="492"/>
      <c r="L33" s="492"/>
      <c r="M33" s="492"/>
      <c r="N33" s="492"/>
    </row>
    <row r="34" spans="1:14" s="401" customFormat="1" ht="13.2" x14ac:dyDescent="0.3">
      <c r="A34" s="492"/>
      <c r="B34" s="492"/>
      <c r="C34" s="492"/>
      <c r="D34" s="492"/>
      <c r="E34" s="492"/>
      <c r="F34" s="492"/>
      <c r="G34" s="492"/>
      <c r="H34" s="492"/>
      <c r="I34" s="492"/>
      <c r="J34" s="492"/>
      <c r="K34" s="492"/>
      <c r="L34" s="492"/>
      <c r="M34" s="492"/>
      <c r="N34" s="492"/>
    </row>
    <row r="35" spans="1:14" s="401" customFormat="1" ht="13.2" x14ac:dyDescent="0.3">
      <c r="A35" s="492"/>
      <c r="B35" s="492"/>
      <c r="C35" s="492"/>
      <c r="D35" s="492"/>
      <c r="E35" s="492"/>
      <c r="F35" s="492"/>
      <c r="G35" s="492"/>
      <c r="H35" s="492"/>
      <c r="I35" s="492"/>
      <c r="J35" s="492"/>
      <c r="K35" s="492"/>
      <c r="L35" s="492"/>
      <c r="M35" s="492"/>
      <c r="N35" s="492"/>
    </row>
    <row r="36" spans="1:14" s="401" customFormat="1" ht="13.2" x14ac:dyDescent="0.3">
      <c r="A36" s="492"/>
      <c r="B36" s="492"/>
      <c r="C36" s="492"/>
      <c r="D36" s="492"/>
      <c r="E36" s="492"/>
      <c r="F36" s="492"/>
      <c r="G36" s="492"/>
      <c r="H36" s="492"/>
      <c r="I36" s="492"/>
      <c r="J36" s="492"/>
      <c r="K36" s="492"/>
      <c r="L36" s="492"/>
      <c r="M36" s="492"/>
      <c r="N36" s="492"/>
    </row>
    <row r="37" spans="1:14" s="401" customFormat="1" ht="13.2" x14ac:dyDescent="0.3">
      <c r="A37" s="492"/>
      <c r="B37" s="492"/>
      <c r="C37" s="492"/>
      <c r="D37" s="492"/>
      <c r="E37" s="492"/>
      <c r="F37" s="492"/>
      <c r="G37" s="492"/>
      <c r="H37" s="492"/>
      <c r="I37" s="492"/>
      <c r="J37" s="492"/>
      <c r="K37" s="492"/>
      <c r="L37" s="492"/>
      <c r="M37" s="492"/>
      <c r="N37" s="492"/>
    </row>
    <row r="38" spans="1:14" s="401" customFormat="1" ht="13.2" x14ac:dyDescent="0.3">
      <c r="A38" s="492"/>
      <c r="B38" s="492"/>
      <c r="C38" s="492"/>
      <c r="D38" s="492"/>
      <c r="E38" s="492"/>
      <c r="F38" s="492"/>
      <c r="G38" s="492"/>
      <c r="H38" s="492"/>
      <c r="I38" s="492"/>
      <c r="J38" s="492"/>
      <c r="K38" s="492"/>
      <c r="L38" s="492"/>
      <c r="M38" s="492"/>
      <c r="N38" s="492"/>
    </row>
    <row r="39" spans="1:14" s="401" customFormat="1" ht="13.2" x14ac:dyDescent="0.3">
      <c r="A39" s="492"/>
      <c r="B39" s="492"/>
      <c r="C39" s="492"/>
      <c r="D39" s="492"/>
      <c r="E39" s="492"/>
      <c r="F39" s="492"/>
      <c r="G39" s="492"/>
      <c r="H39" s="492"/>
      <c r="I39" s="492"/>
      <c r="J39" s="492"/>
      <c r="K39" s="492"/>
      <c r="L39" s="492"/>
      <c r="M39" s="492"/>
      <c r="N39" s="492"/>
    </row>
    <row r="40" spans="1:14" s="401" customFormat="1" ht="13.2" x14ac:dyDescent="0.3">
      <c r="A40" s="492"/>
      <c r="B40" s="492"/>
      <c r="C40" s="492"/>
      <c r="D40" s="492"/>
      <c r="E40" s="492"/>
      <c r="F40" s="492"/>
      <c r="G40" s="492"/>
      <c r="H40" s="492"/>
      <c r="I40" s="492"/>
      <c r="J40" s="492"/>
      <c r="K40" s="492"/>
      <c r="L40" s="492"/>
      <c r="M40" s="492"/>
      <c r="N40" s="492"/>
    </row>
    <row r="41" spans="1:14" s="401" customFormat="1" ht="13.2" x14ac:dyDescent="0.3">
      <c r="A41" s="492"/>
      <c r="B41" s="492"/>
      <c r="C41" s="492"/>
      <c r="D41" s="492"/>
      <c r="E41" s="492"/>
      <c r="F41" s="492"/>
      <c r="G41" s="492"/>
      <c r="H41" s="492"/>
      <c r="I41" s="492"/>
      <c r="J41" s="492"/>
      <c r="K41" s="492"/>
      <c r="L41" s="492"/>
      <c r="M41" s="492"/>
      <c r="N41" s="492"/>
    </row>
    <row r="42" spans="1:14" s="401" customFormat="1" ht="13.2" x14ac:dyDescent="0.3">
      <c r="A42" s="492"/>
      <c r="B42" s="492"/>
      <c r="C42" s="492"/>
      <c r="D42" s="492"/>
      <c r="E42" s="492"/>
      <c r="F42" s="492"/>
      <c r="G42" s="492"/>
      <c r="H42" s="492"/>
      <c r="I42" s="492"/>
      <c r="J42" s="492"/>
      <c r="K42" s="492"/>
      <c r="L42" s="492"/>
      <c r="M42" s="492"/>
      <c r="N42" s="492"/>
    </row>
    <row r="43" spans="1:14" s="401" customFormat="1" ht="13.2" x14ac:dyDescent="0.3">
      <c r="A43" s="492"/>
      <c r="B43" s="492"/>
      <c r="C43" s="492"/>
      <c r="D43" s="492"/>
      <c r="E43" s="492"/>
      <c r="F43" s="492"/>
      <c r="G43" s="492"/>
      <c r="H43" s="492"/>
      <c r="I43" s="492"/>
      <c r="J43" s="492"/>
      <c r="K43" s="492"/>
      <c r="L43" s="492"/>
      <c r="M43" s="492"/>
      <c r="N43" s="492"/>
    </row>
    <row r="44" spans="1:14" s="401" customFormat="1" ht="13.2" x14ac:dyDescent="0.3">
      <c r="A44" s="492"/>
      <c r="B44" s="492"/>
      <c r="C44" s="492"/>
      <c r="D44" s="492"/>
      <c r="E44" s="492"/>
      <c r="F44" s="492"/>
      <c r="G44" s="492"/>
      <c r="H44" s="492"/>
      <c r="I44" s="492"/>
      <c r="J44" s="492"/>
      <c r="K44" s="492"/>
      <c r="L44" s="492"/>
      <c r="M44" s="492"/>
      <c r="N44" s="492"/>
    </row>
    <row r="45" spans="1:14" s="401" customFormat="1" ht="13.2" x14ac:dyDescent="0.3">
      <c r="A45" s="492"/>
      <c r="B45" s="492"/>
      <c r="C45" s="492"/>
      <c r="D45" s="492"/>
      <c r="E45" s="492"/>
      <c r="F45" s="492"/>
      <c r="G45" s="492"/>
      <c r="H45" s="492"/>
      <c r="I45" s="492"/>
      <c r="J45" s="492"/>
      <c r="K45" s="492"/>
      <c r="L45" s="492"/>
      <c r="M45" s="492"/>
      <c r="N45" s="492"/>
    </row>
    <row r="46" spans="1:14" s="401" customFormat="1" ht="13.2" x14ac:dyDescent="0.3">
      <c r="A46" s="492"/>
      <c r="B46" s="492"/>
      <c r="C46" s="492"/>
      <c r="D46" s="492"/>
      <c r="E46" s="492"/>
      <c r="F46" s="492"/>
      <c r="G46" s="492"/>
      <c r="H46" s="492"/>
      <c r="I46" s="492"/>
      <c r="J46" s="492"/>
      <c r="K46" s="492"/>
      <c r="L46" s="492"/>
      <c r="M46" s="492"/>
      <c r="N46" s="492"/>
    </row>
    <row r="47" spans="1:14" s="401" customFormat="1" ht="13.2" x14ac:dyDescent="0.3">
      <c r="A47" s="492"/>
      <c r="B47" s="492"/>
      <c r="C47" s="492"/>
      <c r="D47" s="492"/>
      <c r="E47" s="492"/>
      <c r="F47" s="492"/>
      <c r="G47" s="492"/>
      <c r="H47" s="492"/>
      <c r="I47" s="492"/>
      <c r="J47" s="492"/>
      <c r="K47" s="492"/>
      <c r="L47" s="492"/>
      <c r="M47" s="492"/>
      <c r="N47" s="492"/>
    </row>
    <row r="48" spans="1:14" s="401" customFormat="1" ht="13.2" x14ac:dyDescent="0.3">
      <c r="A48" s="492"/>
      <c r="B48" s="492"/>
      <c r="C48" s="492"/>
      <c r="D48" s="492"/>
      <c r="E48" s="492"/>
      <c r="F48" s="492"/>
      <c r="G48" s="492"/>
      <c r="H48" s="492"/>
      <c r="I48" s="492"/>
      <c r="J48" s="492"/>
      <c r="K48" s="492"/>
      <c r="L48" s="492"/>
      <c r="M48" s="492"/>
      <c r="N48" s="492"/>
    </row>
    <row r="49" spans="1:14" s="401" customFormat="1" ht="13.2" x14ac:dyDescent="0.3">
      <c r="A49" s="492"/>
      <c r="B49" s="492"/>
      <c r="C49" s="492"/>
      <c r="D49" s="492"/>
      <c r="E49" s="492"/>
      <c r="F49" s="492"/>
      <c r="G49" s="492"/>
      <c r="H49" s="492"/>
      <c r="I49" s="492"/>
      <c r="J49" s="492"/>
      <c r="K49" s="492"/>
      <c r="L49" s="492"/>
      <c r="M49" s="492"/>
      <c r="N49" s="492"/>
    </row>
    <row r="50" spans="1:14" s="401" customFormat="1" ht="13.2" x14ac:dyDescent="0.3">
      <c r="A50" s="492"/>
      <c r="B50" s="492"/>
      <c r="C50" s="492"/>
      <c r="D50" s="492"/>
      <c r="E50" s="492"/>
      <c r="F50" s="492"/>
      <c r="G50" s="492"/>
      <c r="H50" s="492"/>
      <c r="I50" s="492"/>
      <c r="J50" s="492"/>
      <c r="K50" s="492"/>
      <c r="L50" s="492"/>
      <c r="M50" s="492"/>
      <c r="N50" s="492"/>
    </row>
    <row r="51" spans="1:14" s="401" customFormat="1" ht="13.2" x14ac:dyDescent="0.3">
      <c r="A51" s="492"/>
      <c r="B51" s="492"/>
      <c r="C51" s="492"/>
      <c r="D51" s="492"/>
      <c r="E51" s="492"/>
      <c r="F51" s="492"/>
      <c r="G51" s="492"/>
      <c r="H51" s="492"/>
      <c r="I51" s="492"/>
      <c r="J51" s="492"/>
      <c r="K51" s="492"/>
      <c r="L51" s="492"/>
      <c r="M51" s="492"/>
      <c r="N51" s="492"/>
    </row>
    <row r="52" spans="1:14" s="401" customFormat="1" ht="13.2" x14ac:dyDescent="0.3">
      <c r="A52" s="492"/>
      <c r="B52" s="492"/>
      <c r="C52" s="492"/>
      <c r="D52" s="492"/>
      <c r="E52" s="492"/>
      <c r="F52" s="492"/>
      <c r="G52" s="492"/>
      <c r="H52" s="492"/>
      <c r="I52" s="492"/>
      <c r="J52" s="492"/>
      <c r="K52" s="492"/>
      <c r="L52" s="492"/>
      <c r="M52" s="492"/>
      <c r="N52" s="492"/>
    </row>
    <row r="53" spans="1:14" s="401" customFormat="1" ht="13.2" x14ac:dyDescent="0.3">
      <c r="A53" s="492"/>
      <c r="B53" s="492"/>
      <c r="C53" s="492"/>
      <c r="D53" s="492"/>
      <c r="E53" s="492"/>
      <c r="F53" s="492"/>
      <c r="G53" s="492"/>
      <c r="H53" s="492"/>
      <c r="I53" s="492"/>
      <c r="J53" s="492"/>
      <c r="K53" s="492"/>
      <c r="L53" s="492"/>
      <c r="M53" s="492"/>
      <c r="N53" s="492"/>
    </row>
    <row r="54" spans="1:14" s="401" customFormat="1" ht="13.2" x14ac:dyDescent="0.3">
      <c r="A54" s="492"/>
      <c r="B54" s="492"/>
      <c r="C54" s="492"/>
      <c r="D54" s="492"/>
      <c r="E54" s="492"/>
      <c r="F54" s="492"/>
      <c r="G54" s="492"/>
      <c r="H54" s="492"/>
      <c r="I54" s="492"/>
      <c r="J54" s="492"/>
      <c r="K54" s="492"/>
      <c r="L54" s="492"/>
      <c r="M54" s="492"/>
      <c r="N54" s="492"/>
    </row>
    <row r="55" spans="1:14" s="401" customFormat="1" ht="13.2" x14ac:dyDescent="0.3">
      <c r="A55" s="492"/>
      <c r="B55" s="492"/>
      <c r="C55" s="492"/>
      <c r="D55" s="492"/>
      <c r="E55" s="492"/>
      <c r="F55" s="492"/>
      <c r="G55" s="492"/>
      <c r="H55" s="492"/>
      <c r="I55" s="492"/>
      <c r="J55" s="492"/>
      <c r="K55" s="492"/>
      <c r="L55" s="492"/>
      <c r="M55" s="492"/>
      <c r="N55" s="492"/>
    </row>
    <row r="56" spans="1:14" s="401" customFormat="1" ht="13.2" x14ac:dyDescent="0.3">
      <c r="A56" s="492"/>
      <c r="B56" s="492"/>
      <c r="C56" s="492"/>
      <c r="D56" s="492"/>
      <c r="E56" s="492"/>
      <c r="F56" s="492"/>
      <c r="G56" s="492"/>
      <c r="H56" s="492"/>
      <c r="I56" s="492"/>
      <c r="J56" s="492"/>
      <c r="K56" s="492"/>
      <c r="L56" s="492"/>
      <c r="M56" s="492"/>
      <c r="N56" s="492"/>
    </row>
    <row r="57" spans="1:14" s="401" customFormat="1" ht="13.2" x14ac:dyDescent="0.3">
      <c r="A57" s="492"/>
      <c r="B57" s="492"/>
      <c r="C57" s="492"/>
      <c r="D57" s="492"/>
      <c r="E57" s="492"/>
      <c r="F57" s="492"/>
      <c r="G57" s="492"/>
      <c r="H57" s="492"/>
      <c r="I57" s="492"/>
      <c r="J57" s="492"/>
      <c r="K57" s="492"/>
      <c r="L57" s="492"/>
      <c r="M57" s="492"/>
      <c r="N57" s="492"/>
    </row>
    <row r="58" spans="1:14" s="401" customFormat="1" ht="13.2" x14ac:dyDescent="0.3">
      <c r="A58" s="492"/>
      <c r="B58" s="492"/>
      <c r="C58" s="492"/>
      <c r="D58" s="492"/>
      <c r="E58" s="492"/>
      <c r="F58" s="492"/>
      <c r="G58" s="492"/>
      <c r="H58" s="492"/>
      <c r="I58" s="492"/>
      <c r="J58" s="492"/>
      <c r="K58" s="492"/>
      <c r="L58" s="492"/>
      <c r="M58" s="492"/>
      <c r="N58" s="492"/>
    </row>
    <row r="59" spans="1:14" s="401" customFormat="1" ht="13.2" x14ac:dyDescent="0.3">
      <c r="A59" s="492"/>
      <c r="B59" s="492"/>
      <c r="C59" s="492"/>
      <c r="D59" s="492"/>
      <c r="E59" s="492"/>
      <c r="F59" s="492"/>
      <c r="G59" s="492"/>
      <c r="H59" s="492"/>
      <c r="I59" s="492"/>
      <c r="J59" s="492"/>
      <c r="K59" s="492"/>
      <c r="L59" s="492"/>
      <c r="M59" s="492"/>
      <c r="N59" s="492"/>
    </row>
    <row r="60" spans="1:14" s="401" customFormat="1" ht="13.2" x14ac:dyDescent="0.3">
      <c r="A60" s="492"/>
      <c r="B60" s="492"/>
      <c r="C60" s="492"/>
      <c r="D60" s="492"/>
      <c r="E60" s="492"/>
      <c r="F60" s="492"/>
      <c r="G60" s="492"/>
      <c r="H60" s="492"/>
      <c r="I60" s="492"/>
      <c r="J60" s="492"/>
      <c r="K60" s="492"/>
      <c r="L60" s="492"/>
      <c r="M60" s="492"/>
      <c r="N60" s="492"/>
    </row>
    <row r="61" spans="1:14" s="401" customFormat="1" ht="13.2" x14ac:dyDescent="0.3">
      <c r="A61" s="492"/>
      <c r="B61" s="492"/>
      <c r="C61" s="492"/>
      <c r="D61" s="492"/>
      <c r="E61" s="492"/>
      <c r="F61" s="492"/>
      <c r="G61" s="492"/>
      <c r="H61" s="492"/>
      <c r="I61" s="492"/>
      <c r="J61" s="492"/>
      <c r="K61" s="492"/>
      <c r="L61" s="492"/>
      <c r="M61" s="492"/>
      <c r="N61" s="492"/>
    </row>
    <row r="62" spans="1:14" s="401" customFormat="1" ht="13.2" x14ac:dyDescent="0.3">
      <c r="A62" s="492"/>
      <c r="B62" s="492"/>
      <c r="C62" s="492"/>
      <c r="D62" s="492"/>
      <c r="E62" s="492"/>
      <c r="F62" s="492"/>
      <c r="G62" s="492"/>
      <c r="H62" s="492"/>
      <c r="I62" s="492"/>
      <c r="J62" s="492"/>
      <c r="K62" s="492"/>
      <c r="L62" s="492"/>
      <c r="M62" s="492"/>
      <c r="N62" s="492"/>
    </row>
    <row r="63" spans="1:14" s="401" customFormat="1" ht="13.2" x14ac:dyDescent="0.3">
      <c r="A63" s="492"/>
      <c r="B63" s="492"/>
      <c r="C63" s="492"/>
      <c r="D63" s="492"/>
      <c r="E63" s="492"/>
      <c r="F63" s="492"/>
      <c r="G63" s="492"/>
      <c r="H63" s="492"/>
      <c r="I63" s="492"/>
      <c r="J63" s="492"/>
      <c r="K63" s="492"/>
      <c r="L63" s="492"/>
      <c r="M63" s="492"/>
      <c r="N63" s="492"/>
    </row>
    <row r="64" spans="1:14" s="401" customFormat="1" ht="13.2" x14ac:dyDescent="0.3">
      <c r="A64" s="492"/>
      <c r="B64" s="492"/>
      <c r="C64" s="492"/>
      <c r="D64" s="492"/>
      <c r="E64" s="492"/>
      <c r="F64" s="492"/>
      <c r="G64" s="492"/>
      <c r="H64" s="492"/>
      <c r="I64" s="492"/>
      <c r="J64" s="492"/>
      <c r="K64" s="492"/>
      <c r="L64" s="492"/>
      <c r="M64" s="492"/>
      <c r="N64" s="492"/>
    </row>
    <row r="65" spans="1:14" s="401" customFormat="1" ht="13.2" x14ac:dyDescent="0.3">
      <c r="A65" s="492"/>
      <c r="B65" s="492"/>
      <c r="C65" s="492"/>
      <c r="D65" s="492"/>
      <c r="E65" s="492"/>
      <c r="F65" s="492"/>
      <c r="G65" s="492"/>
      <c r="H65" s="492"/>
      <c r="I65" s="492"/>
      <c r="J65" s="492"/>
      <c r="K65" s="492"/>
      <c r="L65" s="492"/>
      <c r="M65" s="492"/>
      <c r="N65" s="492"/>
    </row>
    <row r="66" spans="1:14" s="401" customFormat="1" ht="13.2" x14ac:dyDescent="0.3">
      <c r="A66" s="492"/>
      <c r="B66" s="492"/>
      <c r="C66" s="492"/>
      <c r="D66" s="492"/>
      <c r="E66" s="492"/>
      <c r="F66" s="492"/>
      <c r="G66" s="492"/>
      <c r="H66" s="492"/>
      <c r="I66" s="492"/>
      <c r="J66" s="492"/>
      <c r="K66" s="492"/>
      <c r="L66" s="492"/>
      <c r="M66" s="492"/>
      <c r="N66" s="492"/>
    </row>
    <row r="67" spans="1:14" s="401" customFormat="1" ht="13.2" x14ac:dyDescent="0.3">
      <c r="A67" s="492"/>
      <c r="B67" s="492"/>
      <c r="C67" s="492"/>
      <c r="D67" s="492"/>
      <c r="E67" s="492"/>
      <c r="F67" s="492"/>
      <c r="G67" s="492"/>
      <c r="H67" s="492"/>
      <c r="I67" s="492"/>
      <c r="J67" s="492"/>
      <c r="K67" s="492"/>
      <c r="L67" s="492"/>
      <c r="M67" s="492"/>
      <c r="N67" s="492"/>
    </row>
    <row r="68" spans="1:14" s="401" customFormat="1" ht="13.2" x14ac:dyDescent="0.3">
      <c r="A68" s="492"/>
      <c r="B68" s="492"/>
      <c r="C68" s="492"/>
      <c r="D68" s="492"/>
      <c r="E68" s="492"/>
      <c r="F68" s="492"/>
      <c r="G68" s="492"/>
      <c r="H68" s="492"/>
      <c r="I68" s="492"/>
      <c r="J68" s="492"/>
      <c r="K68" s="492"/>
      <c r="L68" s="492"/>
      <c r="M68" s="492"/>
      <c r="N68" s="492"/>
    </row>
    <row r="69" spans="1:14" s="401" customFormat="1" ht="13.2" x14ac:dyDescent="0.3">
      <c r="A69" s="492"/>
      <c r="B69" s="492"/>
      <c r="C69" s="492"/>
      <c r="D69" s="492"/>
      <c r="E69" s="492"/>
      <c r="F69" s="492"/>
      <c r="G69" s="492"/>
      <c r="H69" s="492"/>
      <c r="I69" s="492"/>
      <c r="J69" s="492"/>
      <c r="K69" s="492"/>
      <c r="L69" s="492"/>
      <c r="M69" s="492"/>
      <c r="N69" s="492"/>
    </row>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B00-000000000000}"/>
    <hyperlink ref="D2:E2" location="JUMP_J_Top" display="Top of sheet" xr:uid="{00000000-0004-0000-0B00-000001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rgb="FF0000FF"/>
  </sheetPr>
  <dimension ref="A1:AF200"/>
  <sheetViews>
    <sheetView zoomScaleNormal="100" workbookViewId="0"/>
  </sheetViews>
  <sheetFormatPr defaultColWidth="11.44140625" defaultRowHeight="13.2" x14ac:dyDescent="0.25"/>
  <cols>
    <col min="1" max="1" width="30.6640625" style="341" customWidth="1"/>
    <col min="2" max="16384" width="11.44140625" style="341"/>
  </cols>
  <sheetData>
    <row r="1" spans="1:32" x14ac:dyDescent="0.25">
      <c r="A1" s="1" t="str">
        <f>Translations!$B$543</f>
        <v>Namn</v>
      </c>
      <c r="B1" s="1" t="str">
        <f>Translations!$B$544</f>
        <v>Konstant</v>
      </c>
      <c r="C1" s="1" t="str">
        <f>Translations!$B$545</f>
        <v>Ytterligare konstanter</v>
      </c>
      <c r="D1" s="340"/>
      <c r="E1" s="340"/>
      <c r="F1" s="340"/>
      <c r="G1" s="340"/>
      <c r="H1" s="340"/>
    </row>
    <row r="2" spans="1:32" x14ac:dyDescent="0.25">
      <c r="A2" s="341" t="s">
        <v>99</v>
      </c>
      <c r="B2" s="245" t="b">
        <v>1</v>
      </c>
      <c r="C2" s="245" t="b">
        <v>0</v>
      </c>
    </row>
    <row r="3" spans="1:32" x14ac:dyDescent="0.25">
      <c r="A3" s="341" t="s">
        <v>107</v>
      </c>
      <c r="B3" s="245" t="b">
        <v>1</v>
      </c>
      <c r="C3" s="245" t="b">
        <v>0</v>
      </c>
      <c r="D3" s="245" t="str">
        <f>Translations!$B$546</f>
        <v>Ej tillämpligt</v>
      </c>
    </row>
    <row r="4" spans="1:32" x14ac:dyDescent="0.25">
      <c r="A4" s="341" t="s">
        <v>103</v>
      </c>
      <c r="B4" s="269">
        <v>45292</v>
      </c>
      <c r="C4" s="269">
        <v>46022</v>
      </c>
    </row>
    <row r="5" spans="1:32" x14ac:dyDescent="0.25">
      <c r="A5" s="341" t="s">
        <v>108</v>
      </c>
      <c r="B5" s="245" t="str">
        <f>Translations!$B$546</f>
        <v>Ej tillämpligt</v>
      </c>
    </row>
    <row r="6" spans="1:32" x14ac:dyDescent="0.25">
      <c r="A6" s="341" t="s">
        <v>140</v>
      </c>
      <c r="B6" s="245" t="str">
        <f>Translations!$B$547</f>
        <v>Ingiven till kontrollör</v>
      </c>
      <c r="C6" s="245" t="str">
        <f>Translations!$B$548</f>
        <v>Bedömd av kontrollör</v>
      </c>
      <c r="D6" s="245" t="str">
        <f>Translations!$B$549</f>
        <v>Ingiven till behörig myndighet</v>
      </c>
      <c r="E6" s="245" t="str">
        <f>Translations!$B$550</f>
        <v>Returnerad med anmärkningar</v>
      </c>
      <c r="F6" s="245" t="str">
        <f>Translations!$B$551</f>
        <v>Godkänd av behörig myndighet</v>
      </c>
      <c r="G6" s="245" t="str">
        <f>Translations!$B$552</f>
        <v>Arbetsutkast</v>
      </c>
    </row>
    <row r="7" spans="1:32" x14ac:dyDescent="0.25">
      <c r="A7" s="341" t="s">
        <v>338</v>
      </c>
      <c r="B7" s="245" t="str">
        <f>Translations!$B$553</f>
        <v>Verksamhetsutövaren vid anläggningen bekräftar att rapporten får användas av den behöriga myndigheten och Europeiska kommissionen.</v>
      </c>
    </row>
    <row r="8" spans="1:32" x14ac:dyDescent="0.25">
      <c r="A8" s="341" t="s">
        <v>37</v>
      </c>
      <c r="B8" s="245" t="str">
        <f>Translations!$B$554</f>
        <v>Österrike</v>
      </c>
      <c r="C8" s="245" t="str">
        <f>Translations!$B$555</f>
        <v>Belgien</v>
      </c>
      <c r="D8" s="245" t="str">
        <f>Translations!$B$556</f>
        <v>Bulgarien</v>
      </c>
      <c r="E8" s="245" t="str">
        <f>Translations!$B$557</f>
        <v>Cypern</v>
      </c>
      <c r="F8" s="39" t="str">
        <f>Translations!$B$558</f>
        <v>Kroatien</v>
      </c>
      <c r="G8" s="245" t="str">
        <f>Translations!$B$559</f>
        <v>Tjeckien</v>
      </c>
      <c r="H8" s="245" t="str">
        <f>Translations!$B$560</f>
        <v>Danmark</v>
      </c>
      <c r="I8" s="245" t="str">
        <f>Translations!$B$561</f>
        <v>Estland</v>
      </c>
      <c r="J8" s="245" t="str">
        <f>Translations!$B$562</f>
        <v>Finland</v>
      </c>
      <c r="K8" s="245" t="str">
        <f>Translations!$B$563</f>
        <v>Frankrike</v>
      </c>
      <c r="L8" s="245" t="str">
        <f>Translations!$B$564</f>
        <v>Tyskland</v>
      </c>
      <c r="M8" s="245" t="str">
        <f>Translations!$B$565</f>
        <v>Grekland</v>
      </c>
      <c r="N8" s="245" t="str">
        <f>Translations!$B$566</f>
        <v>Ungern</v>
      </c>
      <c r="O8" s="245" t="str">
        <f>Translations!$B$567</f>
        <v>Island</v>
      </c>
      <c r="P8" s="245" t="str">
        <f>Translations!$B$568</f>
        <v>Irland</v>
      </c>
      <c r="Q8" s="245" t="str">
        <f>Translations!$B$569</f>
        <v>Italien</v>
      </c>
      <c r="R8" s="245" t="str">
        <f>Translations!$B$570</f>
        <v>Lettland</v>
      </c>
      <c r="S8" s="245" t="str">
        <f>Translations!$B$571</f>
        <v>Liechtenstein</v>
      </c>
      <c r="T8" s="245" t="str">
        <f>Translations!$B$572</f>
        <v>Litauen</v>
      </c>
      <c r="U8" s="245" t="str">
        <f>Translations!$B$573</f>
        <v>Luxemburg</v>
      </c>
      <c r="V8" s="245" t="str">
        <f>Translations!$B$574</f>
        <v>Malta</v>
      </c>
      <c r="W8" s="245" t="str">
        <f>Translations!$B$575</f>
        <v>Nederländerna</v>
      </c>
      <c r="X8" s="245" t="str">
        <f>Translations!$B$576</f>
        <v>Norge</v>
      </c>
      <c r="Y8" s="245" t="str">
        <f>Translations!$B$577</f>
        <v>Polen</v>
      </c>
      <c r="Z8" s="245" t="str">
        <f>Translations!$B$578</f>
        <v>Portugal</v>
      </c>
      <c r="AA8" s="245" t="str">
        <f>Translations!$B$579</f>
        <v>Rumänien</v>
      </c>
      <c r="AB8" s="245" t="str">
        <f>Translations!$B$580</f>
        <v>Slovakien</v>
      </c>
      <c r="AC8" s="245" t="str">
        <f>Translations!$B$581</f>
        <v>Slovenien</v>
      </c>
      <c r="AD8" s="245" t="str">
        <f>Translations!$B$582</f>
        <v>Spanien</v>
      </c>
      <c r="AE8" s="245" t="str">
        <f>Translations!$B$583</f>
        <v>Sverige</v>
      </c>
      <c r="AF8" s="245" t="str">
        <f>Translations!$B$584</f>
        <v>Storbritannien</v>
      </c>
    </row>
    <row r="9" spans="1:32" x14ac:dyDescent="0.25">
      <c r="A9" s="341" t="s">
        <v>68</v>
      </c>
      <c r="B9" s="245" t="s">
        <v>69</v>
      </c>
      <c r="C9" s="245" t="s">
        <v>70</v>
      </c>
      <c r="D9" s="245" t="s">
        <v>71</v>
      </c>
      <c r="E9" s="245" t="s">
        <v>72</v>
      </c>
      <c r="F9" s="39" t="s">
        <v>191</v>
      </c>
      <c r="G9" s="245" t="s">
        <v>73</v>
      </c>
      <c r="H9" s="245" t="s">
        <v>74</v>
      </c>
      <c r="I9" s="245" t="s">
        <v>75</v>
      </c>
      <c r="J9" s="245" t="s">
        <v>76</v>
      </c>
      <c r="K9" s="245" t="s">
        <v>77</v>
      </c>
      <c r="L9" s="245" t="s">
        <v>78</v>
      </c>
      <c r="M9" s="245" t="s">
        <v>79</v>
      </c>
      <c r="N9" s="245" t="s">
        <v>80</v>
      </c>
      <c r="O9" s="245" t="s">
        <v>81</v>
      </c>
      <c r="P9" s="245" t="s">
        <v>82</v>
      </c>
      <c r="Q9" s="245" t="s">
        <v>83</v>
      </c>
      <c r="R9" s="245" t="s">
        <v>84</v>
      </c>
      <c r="S9" s="245" t="s">
        <v>85</v>
      </c>
      <c r="T9" s="245" t="s">
        <v>86</v>
      </c>
      <c r="U9" s="245" t="s">
        <v>87</v>
      </c>
      <c r="V9" s="245" t="s">
        <v>88</v>
      </c>
      <c r="W9" s="245" t="s">
        <v>89</v>
      </c>
      <c r="X9" s="245" t="s">
        <v>90</v>
      </c>
      <c r="Y9" s="245" t="s">
        <v>91</v>
      </c>
      <c r="Z9" s="245" t="s">
        <v>92</v>
      </c>
      <c r="AA9" s="245" t="s">
        <v>93</v>
      </c>
      <c r="AB9" s="245" t="s">
        <v>94</v>
      </c>
      <c r="AC9" s="245" t="s">
        <v>95</v>
      </c>
      <c r="AD9" s="245" t="s">
        <v>96</v>
      </c>
      <c r="AE9" s="245" t="s">
        <v>97</v>
      </c>
      <c r="AF9" s="245" t="s">
        <v>98</v>
      </c>
    </row>
    <row r="10" spans="1:32" x14ac:dyDescent="0.25">
      <c r="A10" s="341" t="s">
        <v>334</v>
      </c>
      <c r="B10" s="22" t="s">
        <v>69</v>
      </c>
      <c r="C10" s="22" t="s">
        <v>70</v>
      </c>
      <c r="D10" s="22" t="s">
        <v>71</v>
      </c>
      <c r="E10" s="22" t="s">
        <v>72</v>
      </c>
      <c r="F10" s="22" t="s">
        <v>191</v>
      </c>
      <c r="G10" s="22" t="s">
        <v>73</v>
      </c>
      <c r="H10" s="22" t="s">
        <v>74</v>
      </c>
      <c r="I10" s="22" t="s">
        <v>75</v>
      </c>
      <c r="J10" s="22" t="s">
        <v>76</v>
      </c>
      <c r="K10" s="22" t="s">
        <v>77</v>
      </c>
      <c r="L10" s="22" t="s">
        <v>78</v>
      </c>
      <c r="M10" s="22" t="s">
        <v>335</v>
      </c>
      <c r="N10" s="22" t="s">
        <v>80</v>
      </c>
      <c r="O10" s="22" t="s">
        <v>81</v>
      </c>
      <c r="P10" s="22" t="s">
        <v>82</v>
      </c>
      <c r="Q10" s="22" t="s">
        <v>83</v>
      </c>
      <c r="R10" s="22" t="s">
        <v>84</v>
      </c>
      <c r="S10" s="22" t="s">
        <v>85</v>
      </c>
      <c r="T10" s="22" t="s">
        <v>86</v>
      </c>
      <c r="U10" s="22" t="s">
        <v>87</v>
      </c>
      <c r="V10" s="22" t="s">
        <v>88</v>
      </c>
      <c r="W10" s="22" t="s">
        <v>89</v>
      </c>
      <c r="X10" s="22" t="s">
        <v>90</v>
      </c>
      <c r="Y10" s="22" t="s">
        <v>91</v>
      </c>
      <c r="Z10" s="22" t="s">
        <v>92</v>
      </c>
      <c r="AA10" s="22" t="s">
        <v>93</v>
      </c>
      <c r="AB10" s="22" t="s">
        <v>94</v>
      </c>
      <c r="AC10" s="22" t="s">
        <v>95</v>
      </c>
      <c r="AD10" s="22" t="s">
        <v>96</v>
      </c>
      <c r="AE10" s="22" t="s">
        <v>97</v>
      </c>
      <c r="AF10" s="22" t="s">
        <v>336</v>
      </c>
    </row>
    <row r="11" spans="1:32" x14ac:dyDescent="0.25">
      <c r="A11" s="5" t="s">
        <v>109</v>
      </c>
      <c r="B11" s="159" t="str">
        <f>Translations!$B$585</f>
        <v>Bränsle</v>
      </c>
    </row>
    <row r="12" spans="1:32" x14ac:dyDescent="0.25">
      <c r="A12" s="5" t="s">
        <v>110</v>
      </c>
      <c r="B12" s="159" t="str">
        <f>Translations!$B$586</f>
        <v>Riktmärke</v>
      </c>
    </row>
    <row r="13" spans="1:32" x14ac:dyDescent="0.25">
      <c r="A13" s="5" t="s">
        <v>111</v>
      </c>
      <c r="B13" s="159" t="str">
        <f>Translations!$B$587</f>
        <v>Överförda eller lagrade utsläpp</v>
      </c>
    </row>
    <row r="14" spans="1:32" x14ac:dyDescent="0.25">
      <c r="A14" s="5" t="s">
        <v>112</v>
      </c>
      <c r="B14" s="159" t="str">
        <f>Translations!$B$588</f>
        <v>Delanläggning med produktriktmärke</v>
      </c>
    </row>
    <row r="15" spans="1:32" x14ac:dyDescent="0.25">
      <c r="A15" s="5" t="s">
        <v>113</v>
      </c>
      <c r="B15" s="159" t="str">
        <f>Translations!$B$589</f>
        <v>”Fall-back”-delanläggning</v>
      </c>
    </row>
    <row r="16" spans="1:32" x14ac:dyDescent="0.25">
      <c r="A16" s="5" t="s">
        <v>114</v>
      </c>
      <c r="B16" s="159" t="str">
        <f>Translations!$B$590</f>
        <v>år</v>
      </c>
    </row>
    <row r="17" spans="1:7" x14ac:dyDescent="0.25">
      <c r="A17" s="5" t="s">
        <v>115</v>
      </c>
      <c r="B17" s="159" t="str">
        <f>Translations!$B$591</f>
        <v>ton</v>
      </c>
    </row>
    <row r="18" spans="1:7" x14ac:dyDescent="0.25">
      <c r="A18" s="5" t="s">
        <v>116</v>
      </c>
      <c r="B18" s="159" t="s">
        <v>117</v>
      </c>
    </row>
    <row r="19" spans="1:7" x14ac:dyDescent="0.25">
      <c r="A19" s="5" t="s">
        <v>118</v>
      </c>
      <c r="B19" s="159" t="s">
        <v>119</v>
      </c>
    </row>
    <row r="20" spans="1:7" x14ac:dyDescent="0.25">
      <c r="A20" s="5" t="s">
        <v>120</v>
      </c>
      <c r="B20" s="159" t="s">
        <v>121</v>
      </c>
    </row>
    <row r="21" spans="1:7" x14ac:dyDescent="0.25">
      <c r="A21" s="5" t="s">
        <v>122</v>
      </c>
      <c r="B21" s="159" t="s">
        <v>123</v>
      </c>
    </row>
    <row r="22" spans="1:7" x14ac:dyDescent="0.25">
      <c r="A22" s="5" t="s">
        <v>124</v>
      </c>
      <c r="B22" s="159" t="s">
        <v>125</v>
      </c>
    </row>
    <row r="23" spans="1:7" x14ac:dyDescent="0.25">
      <c r="A23" s="5" t="s">
        <v>126</v>
      </c>
      <c r="B23" s="159" t="str">
        <f>Translations!$B$592</f>
        <v>TJ/år</v>
      </c>
    </row>
    <row r="24" spans="1:7" x14ac:dyDescent="0.25">
      <c r="A24" s="5" t="s">
        <v>127</v>
      </c>
      <c r="B24" s="159" t="s">
        <v>128</v>
      </c>
    </row>
    <row r="25" spans="1:7" x14ac:dyDescent="0.25">
      <c r="A25" s="5" t="s">
        <v>129</v>
      </c>
      <c r="B25" s="159" t="str">
        <f>Translations!$B$593</f>
        <v>MWh/år</v>
      </c>
    </row>
    <row r="26" spans="1:7" x14ac:dyDescent="0.25">
      <c r="A26" s="5" t="s">
        <v>130</v>
      </c>
      <c r="B26" s="159" t="s">
        <v>131</v>
      </c>
    </row>
    <row r="27" spans="1:7" x14ac:dyDescent="0.25">
      <c r="A27" s="5" t="s">
        <v>132</v>
      </c>
      <c r="B27" s="159" t="str">
        <f>Translations!$B$594</f>
        <v>t/år</v>
      </c>
    </row>
    <row r="28" spans="1:7" x14ac:dyDescent="0.25">
      <c r="A28" s="5" t="s">
        <v>137</v>
      </c>
      <c r="B28" s="159" t="s">
        <v>135</v>
      </c>
      <c r="C28" s="245" t="s">
        <v>136</v>
      </c>
    </row>
    <row r="29" spans="1:7" x14ac:dyDescent="0.25">
      <c r="A29" s="5" t="s">
        <v>138</v>
      </c>
      <c r="B29" s="159" t="str">
        <f>Translations!$B$595</f>
        <v>ton per dag</v>
      </c>
      <c r="C29" s="245" t="str">
        <f>Translations!$B$596</f>
        <v>MW (th)</v>
      </c>
    </row>
    <row r="30" spans="1:7" x14ac:dyDescent="0.25">
      <c r="A30" s="5" t="s">
        <v>142</v>
      </c>
      <c r="B30" s="159" t="str">
        <f>Translations!$B$597</f>
        <v>Import</v>
      </c>
      <c r="C30" s="245" t="str">
        <f>Translations!$B$598</f>
        <v>Export</v>
      </c>
    </row>
    <row r="31" spans="1:7" x14ac:dyDescent="0.25">
      <c r="A31" s="5" t="s">
        <v>145</v>
      </c>
      <c r="B31" s="159" t="str">
        <f>Translations!$B$170</f>
        <v>Mätbar värme</v>
      </c>
      <c r="C31" s="245" t="str">
        <f>Translations!$B$232</f>
        <v>Restgaser</v>
      </c>
      <c r="D31" s="245" t="str">
        <f>Translations!$B$599</f>
        <v>Mellanprodukter</v>
      </c>
      <c r="E31" s="245" t="str">
        <f>Translations!$B$600</f>
        <v>CCU</v>
      </c>
      <c r="F31" s="245" t="str">
        <f>Translations!$B$601</f>
        <v>CCS</v>
      </c>
      <c r="G31" s="245" t="str">
        <f>Translations!$B$602</f>
        <v>Värme från framställning av salpetersyra</v>
      </c>
    </row>
    <row r="32" spans="1:7" x14ac:dyDescent="0.25">
      <c r="A32" s="5" t="s">
        <v>165</v>
      </c>
      <c r="B32" s="159" t="str">
        <f>Translations!$B$603</f>
        <v>Osäkerhetsbedömning</v>
      </c>
      <c r="C32" s="159" t="str">
        <f>Translations!$B$604</f>
        <v>Tekniskt ogenomförbart</v>
      </c>
      <c r="D32" s="245" t="str">
        <f>Translations!$B$605</f>
        <v>Orimliga kostnader</v>
      </c>
    </row>
    <row r="33" spans="1:6" x14ac:dyDescent="0.25">
      <c r="A33" s="341" t="s">
        <v>174</v>
      </c>
      <c r="B33" s="22" t="str">
        <f>Translations!$B$606</f>
        <v>Verksamhet saknas (A.I.4.a)!</v>
      </c>
    </row>
    <row r="34" spans="1:6" x14ac:dyDescent="0.25">
      <c r="A34" s="341" t="s">
        <v>342</v>
      </c>
      <c r="B34" s="22" t="str">
        <f>Translations!$B$607</f>
        <v>Klicka här för att gå tillbaka till bladet ”F_ProductBM”</v>
      </c>
    </row>
    <row r="35" spans="1:6" x14ac:dyDescent="0.25">
      <c r="A35" s="341" t="s">
        <v>259</v>
      </c>
      <c r="B35" s="245" t="str">
        <f>Translations!$B$608</f>
        <v>relevant</v>
      </c>
    </row>
    <row r="36" spans="1:6" x14ac:dyDescent="0.25">
      <c r="A36" s="341" t="s">
        <v>260</v>
      </c>
      <c r="B36" s="245" t="str">
        <f>Translations!$B$609</f>
        <v>inte relevant</v>
      </c>
    </row>
    <row r="37" spans="1:6" x14ac:dyDescent="0.25">
      <c r="A37" s="341" t="s">
        <v>339</v>
      </c>
      <c r="B37" s="22" t="str">
        <f>Translations!$B$610</f>
        <v>Var god fyll i uppgifter i detta avsnitt!</v>
      </c>
    </row>
    <row r="38" spans="1:6" x14ac:dyDescent="0.25">
      <c r="A38" s="341" t="s">
        <v>300</v>
      </c>
      <c r="B38" s="245" t="str">
        <f>Translations!$B$611</f>
        <v>Förteckningen över de aspekter som beskrivningen bör omfatta finns högst upp på detta blad!</v>
      </c>
    </row>
    <row r="39" spans="1:6" x14ac:dyDescent="0.25">
      <c r="A39" s="341" t="s">
        <v>329</v>
      </c>
      <c r="B39" s="22" t="str">
        <f>Translations!$B$612</f>
        <v>Var god gå till nästa punkt nedan</v>
      </c>
    </row>
    <row r="40" spans="1:6" x14ac:dyDescent="0.25">
      <c r="A40" s="341" t="s">
        <v>332</v>
      </c>
      <c r="B40" s="22" t="str">
        <f>Translations!$B$613</f>
        <v xml:space="preserve">Utförliga anvisningar för datainmatning i detta verktyg finns i den första kopian av verktyget. </v>
      </c>
    </row>
    <row r="41" spans="1:6" x14ac:dyDescent="0.25">
      <c r="A41" s="5" t="s">
        <v>337</v>
      </c>
      <c r="B41" s="159" t="str">
        <f>Translations!$B$614</f>
        <v>Var god gå vidare till nästa delanläggning!</v>
      </c>
    </row>
    <row r="42" spans="1:6" x14ac:dyDescent="0.25">
      <c r="A42" s="341" t="s">
        <v>301</v>
      </c>
      <c r="B42" s="342" t="str">
        <f>Translations!$B$615</f>
        <v>Anläggning inom ETS-systemet</v>
      </c>
      <c r="C42" s="245" t="str">
        <f>Translations!$B$843</f>
        <v>Anläggning för förbränning av kommunalt avfall</v>
      </c>
      <c r="D42" s="342" t="str">
        <f>Translations!$B$616</f>
        <v>Anläggning utanför ETS-systemet</v>
      </c>
      <c r="E42" s="342" t="str">
        <f>Translations!$B$617</f>
        <v>Anläggning som producerar salpetersyra</v>
      </c>
      <c r="F42" s="342" t="str">
        <f>Translations!$B$618</f>
        <v>Värmedistributionsnät</v>
      </c>
    </row>
    <row r="43" spans="1:6" x14ac:dyDescent="0.25">
      <c r="A43" s="341" t="s">
        <v>302</v>
      </c>
      <c r="B43" s="342" t="str">
        <f>Translations!$B$170</f>
        <v>Mätbar värme</v>
      </c>
      <c r="C43" s="342" t="str">
        <f>Translations!$B$171</f>
        <v>Restgaser</v>
      </c>
      <c r="D43" s="23" t="str">
        <f>Translations!$B$619</f>
        <v>överförd koldioxid</v>
      </c>
      <c r="E43" s="342" t="str">
        <f>Translations!$B$599</f>
        <v>Mellanprodukter</v>
      </c>
    </row>
    <row r="44" spans="1:6" x14ac:dyDescent="0.25">
      <c r="A44" s="341" t="s">
        <v>303</v>
      </c>
      <c r="B44" s="342" t="str">
        <f>Translations!$B$620</f>
        <v>Värme</v>
      </c>
      <c r="C44" s="342" t="str">
        <f>Translations!$B$171</f>
        <v>Restgaser</v>
      </c>
      <c r="D44" s="342" t="s">
        <v>136</v>
      </c>
    </row>
    <row r="45" spans="1:6" x14ac:dyDescent="0.25">
      <c r="A45" s="341" t="s">
        <v>304</v>
      </c>
      <c r="B45" s="22" t="str">
        <f>Translations!$B$597</f>
        <v>Import</v>
      </c>
      <c r="C45" s="22" t="str">
        <f>Translations!$B$598</f>
        <v>Export</v>
      </c>
    </row>
    <row r="48" spans="1:6" x14ac:dyDescent="0.25">
      <c r="A48" s="341" t="s">
        <v>149</v>
      </c>
    </row>
    <row r="49" spans="1:9" s="11" customFormat="1" x14ac:dyDescent="0.25">
      <c r="A49" s="11" t="str">
        <f>Translations!$B$621</f>
        <v>Verksamhetsförteckning</v>
      </c>
    </row>
    <row r="50" spans="1:9" x14ac:dyDescent="0.25">
      <c r="A50" s="341" t="str">
        <f>Translations!$B$622</f>
        <v>Verksamhetens nr</v>
      </c>
      <c r="B50" s="341" t="str">
        <f>Translations!$B$623</f>
        <v>Verksamhet (bilaga I till ETS-direktivet)</v>
      </c>
      <c r="I50" s="341" t="s">
        <v>1145</v>
      </c>
    </row>
    <row r="51" spans="1:9" ht="14.4" x14ac:dyDescent="0.3">
      <c r="A51" s="341">
        <v>1</v>
      </c>
      <c r="B51" s="468" t="str">
        <f>IF(LEN(I51)&gt;250,LEFT(I51,250),I51)</f>
        <v>Förbränning av bränsle i anläggningar med en sammanlagd tillförd effekt på mer än 20 MW (eller är ansluten för leverans till fjärrvärmenät med en sammanlagd installerad tillförd effekt på minst 20 MW)</v>
      </c>
      <c r="I51" s="245" t="str">
        <f>Translations!B624</f>
        <v>Förbränning av bränsle i anläggningar med en sammanlagd tillförd effekt på mer än 20 MW (eller är ansluten för leverans till fjärrvärmenät med en sammanlagd installerad tillförd effekt på minst 20 MW)</v>
      </c>
    </row>
    <row r="52" spans="1:9" ht="14.4" x14ac:dyDescent="0.3">
      <c r="A52" s="341">
        <v>2</v>
      </c>
      <c r="B52" s="468" t="str">
        <f t="shared" ref="B52:B78" si="0">IF(LEN(I52)&gt;250,LEFT(I52,250),I52)</f>
        <v xml:space="preserve">Raffinering av mineralolja </v>
      </c>
      <c r="I52" s="245" t="str">
        <f>Translations!B625</f>
        <v xml:space="preserve">Raffinering av mineralolja </v>
      </c>
    </row>
    <row r="53" spans="1:9" ht="14.4" x14ac:dyDescent="0.3">
      <c r="A53" s="341">
        <v>3</v>
      </c>
      <c r="B53" s="468" t="str">
        <f t="shared" si="0"/>
        <v xml:space="preserve">Produktion av koks </v>
      </c>
      <c r="I53" s="245" t="str">
        <f>Translations!B626</f>
        <v xml:space="preserve">Produktion av koks </v>
      </c>
    </row>
    <row r="54" spans="1:9" ht="14.4" x14ac:dyDescent="0.3">
      <c r="A54" s="341">
        <v>4</v>
      </c>
      <c r="B54" s="468" t="str">
        <f t="shared" si="0"/>
        <v xml:space="preserve">Rostning och sintring, inklusive pelletering, av metallhaltig malm (inklusive sulfidmalm) </v>
      </c>
      <c r="I54" s="245" t="str">
        <f>Translations!B627</f>
        <v xml:space="preserve">Rostning och sintring, inklusive pelletering, av metallhaltig malm (inklusive sulfidmalm) </v>
      </c>
    </row>
    <row r="55" spans="1:9" ht="14.4" x14ac:dyDescent="0.3">
      <c r="A55" s="341">
        <v>5</v>
      </c>
      <c r="B55" s="468" t="str">
        <f t="shared" si="0"/>
        <v xml:space="preserve">Produktion av råjärn eller stål (primär eller sekundär smältning), inklusive utrustning för kontinuerlig gjutning, med en kapacitet som överstiger 2,5 ton per timme </v>
      </c>
      <c r="I55" s="245" t="str">
        <f>Translations!B628</f>
        <v xml:space="preserve">Produktion av råjärn eller stål (primär eller sekundär smältning), inklusive utrustning för kontinuerlig gjutning, med en kapacitet som överstiger 2,5 ton per timme </v>
      </c>
    </row>
    <row r="56" spans="1:9" ht="14.4" x14ac:dyDescent="0.3">
      <c r="A56" s="341">
        <v>6</v>
      </c>
      <c r="B56" s="468" t="str">
        <f t="shared" si="0"/>
        <v>Produktion eller bearbetning av järnmetaller (inklusive ferrolegeringar) där förbränningsenheter med en sammanlagd tillförd effekt på mer än 20 MW används. Häri ingår bland annat valsverk, värmningsugnar, värmebehandlingsugnar, smedjor, gjuterier sam</v>
      </c>
      <c r="I56" s="245"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57" spans="1:9" ht="14.4" x14ac:dyDescent="0.3">
      <c r="A57" s="341">
        <v>7</v>
      </c>
      <c r="B57" s="468" t="str">
        <f t="shared" si="0"/>
        <v xml:space="preserve">Produktion av primäraluminium </v>
      </c>
      <c r="I57" s="245" t="str">
        <f>Translations!B630</f>
        <v xml:space="preserve">Produktion av primäraluminium </v>
      </c>
    </row>
    <row r="58" spans="1:9" ht="14.4" x14ac:dyDescent="0.3">
      <c r="A58" s="341">
        <v>8</v>
      </c>
      <c r="B58" s="468" t="str">
        <f t="shared" si="0"/>
        <v>Produktion av sekundäraluminium där förbränningsenheter med en sammanlagd tillförd effekt på mer än 20 MW används</v>
      </c>
      <c r="I58" s="245" t="str">
        <f>Translations!B631</f>
        <v>Produktion av sekundäraluminium där förbränningsenheter med en sammanlagd tillförd effekt på mer än 20 MW används</v>
      </c>
    </row>
    <row r="59" spans="1:9" ht="14.4" x14ac:dyDescent="0.3">
      <c r="A59" s="341">
        <v>9</v>
      </c>
      <c r="B59" s="468" t="str">
        <f t="shared" si="0"/>
        <v>Produktion eller bearbetning av icke-järnmetaller, inklusive produktion av legeringar, raffinering, gjutning etc., där förbränningsenheter med en sammanlagd tillförd effekt (inklusive bränslen som används som reduktionsmedel) på mer än 20 MW används</v>
      </c>
      <c r="I59" s="245" t="str">
        <f>Translations!B632</f>
        <v>Produktion eller bearbetning av icke-järnmetaller, inklusive produktion av legeringar, raffinering, gjutning etc., där förbränningsenheter med en sammanlagd tillförd effekt (inklusive bränslen som används som reduktionsmedel) på mer än 20 MW används</v>
      </c>
    </row>
    <row r="60" spans="1:9" ht="14.4" x14ac:dyDescent="0.3">
      <c r="A60" s="341">
        <v>10</v>
      </c>
      <c r="B60" s="468" t="str">
        <f t="shared" si="0"/>
        <v xml:space="preserve">Produktion av cementklinker i roterugnar med en produktionskapacitet som överstiger 500 ton per dag, eller i andra typer av ugnar med en produktionskapacitet som överstiger 50 ton per dag </v>
      </c>
      <c r="I60" s="245" t="str">
        <f>Translations!B633</f>
        <v xml:space="preserve">Produktion av cementklinker i roterugnar med en produktionskapacitet som överstiger 500 ton per dag, eller i andra typer av ugnar med en produktionskapacitet som överstiger 50 ton per dag </v>
      </c>
    </row>
    <row r="61" spans="1:9" ht="14.4" x14ac:dyDescent="0.3">
      <c r="A61" s="341">
        <v>11</v>
      </c>
      <c r="B61" s="468" t="str">
        <f t="shared" si="0"/>
        <v xml:space="preserve">Produktion av kalk eller bränning av dolomit eller magnesit i roterugnar eller i andra typer av ugnar med en produktionskapacitet som överstiger 50 ton per dag </v>
      </c>
      <c r="I61" s="245" t="str">
        <f>Translations!B634</f>
        <v xml:space="preserve">Produktion av kalk eller bränning av dolomit eller magnesit i roterugnar eller i andra typer av ugnar med en produktionskapacitet som överstiger 50 ton per dag </v>
      </c>
    </row>
    <row r="62" spans="1:9" ht="14.4" x14ac:dyDescent="0.3">
      <c r="A62" s="341">
        <v>12</v>
      </c>
      <c r="B62" s="468" t="str">
        <f t="shared" si="0"/>
        <v xml:space="preserve">Tillverkning av glas inklusive glasfiber, med en smältningskapacitet som överstiger 20 ton per dag </v>
      </c>
      <c r="I62" s="245" t="str">
        <f>Translations!B635</f>
        <v xml:space="preserve">Tillverkning av glas inklusive glasfiber, med en smältningskapacitet som överstiger 20 ton per dag </v>
      </c>
    </row>
    <row r="63" spans="1:9" ht="14.4" x14ac:dyDescent="0.3">
      <c r="A63" s="341">
        <v>13</v>
      </c>
      <c r="B63" s="468" t="str">
        <f t="shared" si="0"/>
        <v xml:space="preserve">Tillverkning av keramiska produkter genom bränning, i synnerhet takpannor, tegel, eldfast tegel, kakel, stengods eller porslin, med en produktionskapacitet som överstiger 75 ton per dag </v>
      </c>
      <c r="I63" s="245" t="str">
        <f>Translations!B636</f>
        <v xml:space="preserve">Tillverkning av keramiska produkter genom bränning, i synnerhet takpannor, tegel, eldfast tegel, kakel, stengods eller porslin, med en produktionskapacitet som överstiger 75 ton per dag </v>
      </c>
    </row>
    <row r="64" spans="1:9" ht="14.4" x14ac:dyDescent="0.3">
      <c r="A64" s="341">
        <v>14</v>
      </c>
      <c r="B64" s="468" t="str">
        <f t="shared" si="0"/>
        <v xml:space="preserve">Tillverkning av isoleringsmaterial av mineralull som görs av glas, sten eller slagg, med en smältningskapacitet som överstiger 20 ton per dag </v>
      </c>
      <c r="I64" s="245" t="str">
        <f>Translations!B637</f>
        <v xml:space="preserve">Tillverkning av isoleringsmaterial av mineralull som görs av glas, sten eller slagg, med en smältningskapacitet som överstiger 20 ton per dag </v>
      </c>
    </row>
    <row r="65" spans="1:9" ht="14.4" x14ac:dyDescent="0.3">
      <c r="A65" s="341">
        <v>15</v>
      </c>
      <c r="B65" s="468" t="str">
        <f t="shared" si="0"/>
        <v xml:space="preserve">Torkning eller bränning av gips eller framställning av gipsplattor och andra gipsprodukter, där förbränningsenheter med en sammanlagd tillförd effekt på mer än 20 MW används </v>
      </c>
      <c r="I65" s="245" t="str">
        <f>Translations!B638</f>
        <v xml:space="preserve">Torkning eller bränning av gips eller framställning av gipsplattor och andra gipsprodukter, där förbränningsenheter med en sammanlagd tillförd effekt på mer än 20 MW används </v>
      </c>
    </row>
    <row r="66" spans="1:9" ht="14.4" x14ac:dyDescent="0.3">
      <c r="A66" s="341">
        <v>16</v>
      </c>
      <c r="B66" s="468" t="str">
        <f t="shared" si="0"/>
        <v xml:space="preserve">Framställning av pappersmassa av trä eller andra fibermaterial </v>
      </c>
      <c r="I66" s="245" t="str">
        <f>Translations!B639</f>
        <v xml:space="preserve">Framställning av pappersmassa av trä eller andra fibermaterial </v>
      </c>
    </row>
    <row r="67" spans="1:9" ht="14.4" x14ac:dyDescent="0.3">
      <c r="A67" s="341">
        <v>17</v>
      </c>
      <c r="B67" s="468" t="str">
        <f t="shared" si="0"/>
        <v xml:space="preserve">Framställning av papper eller kartong, där produktionskapaciteten överstiger 20 ton per dag </v>
      </c>
      <c r="I67" s="245" t="str">
        <f>Translations!B640</f>
        <v xml:space="preserve">Framställning av papper eller kartong, där produktionskapaciteten överstiger 20 ton per dag </v>
      </c>
    </row>
    <row r="68" spans="1:9" ht="14.4" x14ac:dyDescent="0.3">
      <c r="A68" s="341">
        <v>18</v>
      </c>
      <c r="B68" s="468" t="str">
        <f t="shared" si="0"/>
        <v xml:space="preserve">Produktion av kimrök som inbegriper förkolning av organiska ämnen som oljor, tjäror, kracknings- och destillationsrester, där förbränningsenheter med en sammanlagd tillförd effekt på mer än 20 MW används </v>
      </c>
      <c r="I68" s="245" t="str">
        <f>Translations!B641</f>
        <v xml:space="preserve">Produktion av kimrök som inbegriper förkolning av organiska ämnen som oljor, tjäror, kracknings- och destillationsrester, där förbränningsenheter med en sammanlagd tillförd effekt på mer än 20 MW används </v>
      </c>
    </row>
    <row r="69" spans="1:9" ht="14.4" x14ac:dyDescent="0.3">
      <c r="A69" s="341">
        <v>19</v>
      </c>
      <c r="B69" s="468" t="str">
        <f t="shared" si="0"/>
        <v xml:space="preserve">Produktion av salpetersyra </v>
      </c>
      <c r="I69" s="245" t="str">
        <f>Translations!B642</f>
        <v xml:space="preserve">Produktion av salpetersyra </v>
      </c>
    </row>
    <row r="70" spans="1:9" ht="14.4" x14ac:dyDescent="0.3">
      <c r="A70" s="341">
        <v>20</v>
      </c>
      <c r="B70" s="468" t="str">
        <f t="shared" si="0"/>
        <v xml:space="preserve">Produktion av adipinsyra </v>
      </c>
      <c r="I70" s="245" t="str">
        <f>Translations!B643</f>
        <v xml:space="preserve">Produktion av adipinsyra </v>
      </c>
    </row>
    <row r="71" spans="1:9" ht="14.4" x14ac:dyDescent="0.3">
      <c r="A71" s="341">
        <v>21</v>
      </c>
      <c r="B71" s="468" t="str">
        <f t="shared" si="0"/>
        <v>Produktion av glyoxal och glyoxalsyra</v>
      </c>
      <c r="I71" s="245" t="str">
        <f>Translations!B644</f>
        <v>Produktion av glyoxal och glyoxalsyra</v>
      </c>
    </row>
    <row r="72" spans="1:9" ht="14.4" x14ac:dyDescent="0.3">
      <c r="A72" s="341">
        <v>22</v>
      </c>
      <c r="B72" s="468" t="str">
        <f t="shared" si="0"/>
        <v xml:space="preserve">Produktion av ammoniak </v>
      </c>
      <c r="I72" s="245" t="str">
        <f>Translations!B645</f>
        <v xml:space="preserve">Produktion av ammoniak </v>
      </c>
    </row>
    <row r="73" spans="1:9" ht="14.4" x14ac:dyDescent="0.3">
      <c r="A73" s="341">
        <v>23</v>
      </c>
      <c r="B73" s="468" t="str">
        <f t="shared" si="0"/>
        <v xml:space="preserve">Produktion av organiska baskemikalier genom krackning, reformering, delvis eller full oxidation eller genom liknande processer, med en produktionskapacitet som överstiger 100 ton per dag </v>
      </c>
      <c r="I73" s="245" t="str">
        <f>Translations!B646</f>
        <v xml:space="preserve">Produktion av organiska baskemikalier genom krackning, reformering, delvis eller full oxidation eller genom liknande processer, med en produktionskapacitet som överstiger 100 ton per dag </v>
      </c>
    </row>
    <row r="74" spans="1:9" ht="14.4" x14ac:dyDescent="0.3">
      <c r="A74" s="341">
        <v>24</v>
      </c>
      <c r="B74" s="468" t="str">
        <f t="shared" si="0"/>
        <v xml:space="preserve">Produktion av vätgas (H2) och syntesgas genom reformering eller partiell oxidation till en produktionskapacitet som överstiger 25 ton per dag </v>
      </c>
      <c r="I74" s="245" t="str">
        <f>Translations!B647</f>
        <v xml:space="preserve">Produktion av vätgas (H2) och syntesgas genom reformering eller partiell oxidation till en produktionskapacitet som överstiger 25 ton per dag </v>
      </c>
    </row>
    <row r="75" spans="1:9" ht="14.4" x14ac:dyDescent="0.3">
      <c r="A75" s="341">
        <v>25</v>
      </c>
      <c r="B75" s="468" t="str">
        <f t="shared" si="0"/>
        <v xml:space="preserve">Produktion av natriumkarbonat (Na2CO3) och natriumbikarbonat (NaHCO3) </v>
      </c>
      <c r="I75" s="245" t="str">
        <f>Translations!B648</f>
        <v xml:space="preserve">Produktion av natriumkarbonat (Na2CO3) och natriumbikarbonat (NaHCO3) </v>
      </c>
    </row>
    <row r="76" spans="1:9" ht="14.4" x14ac:dyDescent="0.3">
      <c r="A76" s="341">
        <v>26</v>
      </c>
      <c r="B76" s="468" t="str">
        <f t="shared" si="0"/>
        <v>Avskiljning av växthusgaser från anläggningar som omfattas av detta direktiv, för transport och geologisk lagring i en lagringsanläggning som är godkänd enligt direktiv 2009/31/EG</v>
      </c>
      <c r="I76" s="245" t="str">
        <f>Translations!B649</f>
        <v>Avskiljning av växthusgaser från anläggningar som omfattas av detta direktiv, för transport och geologisk lagring i en lagringsanläggning som är godkänd enligt direktiv 2009/31/EG</v>
      </c>
    </row>
    <row r="77" spans="1:9" ht="14.4" x14ac:dyDescent="0.3">
      <c r="A77" s="341">
        <v>27</v>
      </c>
      <c r="B77" s="468" t="str">
        <f t="shared" si="0"/>
        <v>Transport av växthusgaser via pipelines för geologisk lagring i en lagringsanläggning som är godkänd enligt direktiv 2009/31/EG</v>
      </c>
      <c r="I77" s="245" t="str">
        <f>Translations!B650</f>
        <v>Transport av växthusgaser via pipelines för geologisk lagring i en lagringsanläggning som är godkänd enligt direktiv 2009/31/EG</v>
      </c>
    </row>
    <row r="78" spans="1:9" ht="14.4" x14ac:dyDescent="0.3">
      <c r="A78" s="341">
        <v>28</v>
      </c>
      <c r="B78" s="468" t="str">
        <f t="shared" si="0"/>
        <v>Geologisk lagring av växthusgaser i lagringsanläggningar som är godkända enligt direktiv 2009/31/EG</v>
      </c>
      <c r="I78" s="245" t="str">
        <f>Translations!B651</f>
        <v>Geologisk lagring av växthusgaser i lagringsanläggningar som är godkända enligt direktiv 2009/31/EG</v>
      </c>
    </row>
    <row r="82" spans="1:2" x14ac:dyDescent="0.25">
      <c r="A82" s="341" t="s">
        <v>150</v>
      </c>
    </row>
    <row r="83" spans="1:2" s="11" customFormat="1" x14ac:dyDescent="0.25">
      <c r="A83" s="11" t="s">
        <v>148</v>
      </c>
    </row>
    <row r="84" spans="1:2" x14ac:dyDescent="0.25">
      <c r="A84" s="341" t="str">
        <f>Translations!$B$653</f>
        <v>Typnummer</v>
      </c>
      <c r="B84" s="341" t="str">
        <f>Translations!$B$654</f>
        <v>Typ av bränsle-/materialmängd</v>
      </c>
    </row>
    <row r="85" spans="1:2" x14ac:dyDescent="0.25">
      <c r="B85" s="341" t="str">
        <f>Translations!$B$655</f>
        <v>Förbränning: Kommersiella standardbränslen</v>
      </c>
    </row>
    <row r="86" spans="1:2" x14ac:dyDescent="0.25">
      <c r="B86" s="341" t="str">
        <f>Translations!$B$656</f>
        <v>Förbränning: Andra flytande och gasformiga bränslen</v>
      </c>
    </row>
    <row r="87" spans="1:2" x14ac:dyDescent="0.25">
      <c r="B87" s="341" t="str">
        <f>Translations!$B$657</f>
        <v>Förbränning: Fasta bränslen</v>
      </c>
    </row>
    <row r="88" spans="1:2" x14ac:dyDescent="0.25">
      <c r="B88" s="341" t="str">
        <f>Translations!$B$658</f>
        <v>Förbränning: Fackling</v>
      </c>
    </row>
    <row r="89" spans="1:2" x14ac:dyDescent="0.25">
      <c r="B89" s="341" t="str">
        <f>Translations!$B$659</f>
        <v>Förbränning: Tvättning: karbonat (metod A)</v>
      </c>
    </row>
    <row r="90" spans="1:2" x14ac:dyDescent="0.25">
      <c r="B90" s="341" t="str">
        <f>Translations!$B$660</f>
        <v>Förbränning: Tvättning: gips (metod B)</v>
      </c>
    </row>
    <row r="91" spans="1:2" x14ac:dyDescent="0.25">
      <c r="B91" s="341" t="str">
        <f>Translations!$B$661</f>
        <v>Raffinering av mineralolja: Regenerering genom katalytisk krackning</v>
      </c>
    </row>
    <row r="92" spans="1:2" x14ac:dyDescent="0.25">
      <c r="B92" s="341" t="str">
        <f>Translations!$B$662</f>
        <v>Raffinering av mineralolja: Produktion av vätgas</v>
      </c>
    </row>
    <row r="93" spans="1:2" x14ac:dyDescent="0.25">
      <c r="B93" s="341" t="str">
        <f>Translations!$B$663</f>
        <v>Produktion av koks: Massbalansmetod</v>
      </c>
    </row>
    <row r="94" spans="1:2" x14ac:dyDescent="0.25">
      <c r="B94" s="341" t="str">
        <f>Translations!$B$664</f>
        <v>Rostning och sintring av metallhaltig malm: Karbonatmaterial som insatsmaterial</v>
      </c>
    </row>
    <row r="95" spans="1:2" x14ac:dyDescent="0.25">
      <c r="B95" s="341" t="str">
        <f>Translations!$B$665</f>
        <v>Rostning och sintring av metallhaltig malm: Massbalansmetod</v>
      </c>
    </row>
    <row r="96" spans="1:2" x14ac:dyDescent="0.25">
      <c r="B96" s="341" t="str">
        <f>Translations!$B$666</f>
        <v>Järn- och stålproduktion: Bränsle som insatsmaterial i processen</v>
      </c>
    </row>
    <row r="97" spans="2:2" x14ac:dyDescent="0.25">
      <c r="B97" s="341" t="str">
        <f>Translations!$B$667</f>
        <v>Järn- och stålproduktion: Massbalansmetod</v>
      </c>
    </row>
    <row r="98" spans="2:2" x14ac:dyDescent="0.25">
      <c r="B98" s="341" t="str">
        <f>Translations!$B$668</f>
        <v>Produktion av cementklinker: Baserat på tillförsel till ugnen (metod A)</v>
      </c>
    </row>
    <row r="99" spans="2:2" x14ac:dyDescent="0.25">
      <c r="B99" s="341" t="str">
        <f>Translations!$B$669</f>
        <v>Produktion av cementklinker: Klinkerproduktion (metod B)</v>
      </c>
    </row>
    <row r="100" spans="2:2" x14ac:dyDescent="0.25">
      <c r="B100" s="341" t="str">
        <f>Translations!$B$670</f>
        <v>Produktion av cementklinker: CKD</v>
      </c>
    </row>
    <row r="101" spans="2:2" x14ac:dyDescent="0.25">
      <c r="B101" s="341" t="str">
        <f>Translations!$B$671</f>
        <v>Produktion av cementklinker: Icke-karbonatkol</v>
      </c>
    </row>
    <row r="102" spans="2:2" x14ac:dyDescent="0.25">
      <c r="B102" s="341" t="str">
        <f>Translations!$B$672</f>
        <v>Produktion av kalk och bränning av dolomit/magnesit: Karbonater (metod A)</v>
      </c>
    </row>
    <row r="103" spans="2:2" x14ac:dyDescent="0.25">
      <c r="B103" s="341" t="str">
        <f>Translations!$B$673</f>
        <v>Produktion av kalk och bränning av dolomit/magnesit: Oxid av alkalisk jordartsmetall (metod B)</v>
      </c>
    </row>
    <row r="104" spans="2:2" x14ac:dyDescent="0.25">
      <c r="B104" s="341" t="str">
        <f>Translations!$B$674</f>
        <v>Produktion av kalk och bränning av dolomit/magnesit: Ugnsstoft (metod B)</v>
      </c>
    </row>
    <row r="105" spans="2:2" x14ac:dyDescent="0.25">
      <c r="B105" s="341" t="str">
        <f>Translations!$B$675</f>
        <v>Tillverkning av glas och mineralull: Karbonater (tillförsel)</v>
      </c>
    </row>
    <row r="106" spans="2:2" x14ac:dyDescent="0.25">
      <c r="B106" s="341" t="str">
        <f>Translations!$B$676</f>
        <v>Tillverkning av keramiska produkter: Koltillförsel (metod A)</v>
      </c>
    </row>
    <row r="107" spans="2:2" x14ac:dyDescent="0.25">
      <c r="B107" s="341" t="str">
        <f>Translations!$B$677</f>
        <v>Tillverkning av keramiska produkter: Alkalioxider (metod B)</v>
      </c>
    </row>
    <row r="108" spans="2:2" x14ac:dyDescent="0.25">
      <c r="B108" s="341" t="str">
        <f>Translations!$B$678</f>
        <v>Tillverkning av keramiska produkter: Tvättning</v>
      </c>
    </row>
    <row r="109" spans="2:2" x14ac:dyDescent="0.25">
      <c r="B109" s="341" t="str">
        <f>Translations!$B$679</f>
        <v>Framställning av pappersmassa och papper: Insatskemikalier</v>
      </c>
    </row>
    <row r="110" spans="2:2" x14ac:dyDescent="0.25">
      <c r="B110" s="341" t="str">
        <f>Translations!$B$680</f>
        <v>Produktion av kimrök: Massbalansmetod</v>
      </c>
    </row>
    <row r="111" spans="2:2" x14ac:dyDescent="0.25">
      <c r="B111" s="341" t="str">
        <f>Translations!$B$681</f>
        <v>Produktion av ammoniak: Bränsle som insatsmaterial i processen</v>
      </c>
    </row>
    <row r="112" spans="2:2" x14ac:dyDescent="0.25">
      <c r="B112" s="341" t="str">
        <f>Translations!$B$682</f>
        <v>Produktion av vätgas och syntesgas:  Bränsle som insatsmaterial i processen</v>
      </c>
    </row>
    <row r="113" spans="1:15" x14ac:dyDescent="0.25">
      <c r="B113" s="341" t="str">
        <f>Translations!$B$683</f>
        <v>Produktion av vätgas och syntesgas: Massbalansmetod</v>
      </c>
    </row>
    <row r="114" spans="1:15" x14ac:dyDescent="0.25">
      <c r="B114" s="341" t="str">
        <f>Translations!$B$684</f>
        <v>Produktion av organiska baskemikalier: Massbalansmetod</v>
      </c>
    </row>
    <row r="115" spans="1:15" x14ac:dyDescent="0.25">
      <c r="B115" s="341" t="str">
        <f>Translations!$B$685</f>
        <v>Produktion eller bearbetning av järnmetaller och icke-järnmetaller, inklusive sekundäraluminium: Processutsläpp</v>
      </c>
    </row>
    <row r="116" spans="1:15" x14ac:dyDescent="0.25">
      <c r="B116" s="341" t="str">
        <f>Translations!$B$686</f>
        <v>Produktion eller bearbetning av järnmetaller och icke-järnmetaller, inklusive sekundäraluminium: Massbalansmetod</v>
      </c>
    </row>
    <row r="117" spans="1:15" x14ac:dyDescent="0.25">
      <c r="B117" s="341" t="str">
        <f>Translations!$B$687</f>
        <v>Produktion av primärt aluminium: Massbalansmetod</v>
      </c>
    </row>
    <row r="118" spans="1:15" x14ac:dyDescent="0.25">
      <c r="B118" s="341" t="str">
        <f>Translations!$B$688</f>
        <v>Produktion av primärt aluminium: PFC-utsläpp (slope-metod)</v>
      </c>
    </row>
    <row r="119" spans="1:15" x14ac:dyDescent="0.25">
      <c r="B119" s="341" t="str">
        <f>Translations!$B$689</f>
        <v>Produktion av primärt aluminium: PFC-utsläpp (överspänningsmetod)</v>
      </c>
    </row>
    <row r="121" spans="1:15" s="11" customFormat="1" x14ac:dyDescent="0.25">
      <c r="A121" s="11" t="str">
        <f>Translations!$B$690</f>
        <v>Förteckning över riktmärken</v>
      </c>
    </row>
    <row r="122" spans="1:15" x14ac:dyDescent="0.25">
      <c r="A122" s="274" t="s">
        <v>0</v>
      </c>
      <c r="B122" s="274" t="s">
        <v>1</v>
      </c>
      <c r="C122" s="480" t="s">
        <v>1148</v>
      </c>
      <c r="D122" s="274" t="s">
        <v>2</v>
      </c>
      <c r="E122" s="274" t="s">
        <v>3</v>
      </c>
      <c r="F122" s="274" t="s">
        <v>4</v>
      </c>
      <c r="G122" s="274" t="s">
        <v>5</v>
      </c>
      <c r="H122" s="274" t="s">
        <v>6</v>
      </c>
      <c r="I122" s="274" t="s">
        <v>1147</v>
      </c>
      <c r="J122" s="274" t="s">
        <v>8</v>
      </c>
      <c r="K122" s="274" t="s">
        <v>9</v>
      </c>
      <c r="L122" s="274" t="s">
        <v>10</v>
      </c>
      <c r="O122" s="341" t="s">
        <v>1145</v>
      </c>
    </row>
    <row r="123" spans="1:15" ht="14.4" x14ac:dyDescent="0.3">
      <c r="A123" s="468" t="str">
        <f>IF(LEN(O123)&gt;250,LEFT(O123,250),O123)</f>
        <v xml:space="preserve">Raffinering av olja </v>
      </c>
      <c r="B123" s="274">
        <v>2</v>
      </c>
      <c r="C123" s="274">
        <v>1</v>
      </c>
      <c r="D123" s="274">
        <f>C123+0.1*IF(I123,2,1)</f>
        <v>1.1000000000000001</v>
      </c>
      <c r="E123" s="343" t="str">
        <f t="shared" ref="E123:E175" si="1">CONCATENATE(TEXT(B123,"00"),".",TEXT(D123,"00,0"))</f>
        <v>02.01,1</v>
      </c>
      <c r="F123" s="274" t="str">
        <f>Translations!$B$699</f>
        <v>Raffinaderiprodukter</v>
      </c>
      <c r="G123" s="274" t="str">
        <f>Translations!$B$700</f>
        <v>CWT</v>
      </c>
      <c r="H123" s="274" t="b">
        <v>1</v>
      </c>
      <c r="I123" s="274" t="b">
        <v>0</v>
      </c>
      <c r="J123" s="274" t="b">
        <v>1</v>
      </c>
      <c r="K123" s="274" t="str">
        <f>Translations!$B$701</f>
        <v>Var god använd CWT-verktyget i bladet ”SpecialBM” för att beräkna historiska verksamhetsnivåer.</v>
      </c>
      <c r="L123" s="274" t="s">
        <v>12</v>
      </c>
      <c r="O123" s="274" t="str">
        <f>Translations!$B$844</f>
        <v xml:space="preserve">Raffinering av olja </v>
      </c>
    </row>
    <row r="124" spans="1:15" x14ac:dyDescent="0.25">
      <c r="A124" s="274" t="str">
        <f t="shared" ref="A124:A175" si="2">IF(LEN(O124)&gt;250,LEFT(O124,250),O124)</f>
        <v xml:space="preserve">Produktion av koks </v>
      </c>
      <c r="B124" s="274">
        <v>3</v>
      </c>
      <c r="C124" s="274">
        <f t="shared" ref="C124:C129" si="3">C123+1</f>
        <v>2</v>
      </c>
      <c r="D124" s="274">
        <f t="shared" ref="D124:D175" si="4">C124+0.1*IF(I124,2,1)</f>
        <v>2.1</v>
      </c>
      <c r="E124" s="343" t="str">
        <f t="shared" si="1"/>
        <v>03.02,1</v>
      </c>
      <c r="F124" s="274" t="str">
        <f>Translations!$B$702</f>
        <v>Koks</v>
      </c>
      <c r="G124" s="274" t="str">
        <f>Translations!$B$591</f>
        <v>ton</v>
      </c>
      <c r="H124" s="274" t="b">
        <v>1</v>
      </c>
      <c r="I124" s="274" t="b">
        <v>0</v>
      </c>
      <c r="J124" s="274" t="b">
        <v>0</v>
      </c>
      <c r="K124" s="274" t="str">
        <f>""</f>
        <v/>
      </c>
      <c r="L124" s="274"/>
      <c r="O124" s="274" t="str">
        <f>Translations!$B$626</f>
        <v xml:space="preserve">Produktion av koks </v>
      </c>
    </row>
    <row r="125" spans="1:15" x14ac:dyDescent="0.25">
      <c r="A125" s="274" t="str">
        <f t="shared" si="2"/>
        <v xml:space="preserve">Rostning och sintring, inklusive pelletering, av metallhaltig malm (inklusive sulfidmalm) </v>
      </c>
      <c r="B125" s="274">
        <v>4</v>
      </c>
      <c r="C125" s="274">
        <f t="shared" si="3"/>
        <v>3</v>
      </c>
      <c r="D125" s="274">
        <f t="shared" si="4"/>
        <v>3.2</v>
      </c>
      <c r="E125" s="343" t="str">
        <f t="shared" si="1"/>
        <v>04.03,2</v>
      </c>
      <c r="F125" s="274" t="str">
        <f>Translations!$B$845</f>
        <v>Agglomererad järnmalm</v>
      </c>
      <c r="G125" s="274" t="str">
        <f>Translations!$B$591</f>
        <v>ton</v>
      </c>
      <c r="H125" s="274" t="b">
        <v>1</v>
      </c>
      <c r="I125" s="274" t="b">
        <v>1</v>
      </c>
      <c r="J125" s="274" t="b">
        <v>0</v>
      </c>
      <c r="K125" s="274" t="str">
        <f>""</f>
        <v/>
      </c>
      <c r="L125" s="274"/>
      <c r="O125" s="274" t="str">
        <f>Translations!$B$627</f>
        <v xml:space="preserve">Rostning och sintring, inklusive pelletering, av metallhaltig malm (inklusive sulfidmalm) </v>
      </c>
    </row>
    <row r="126" spans="1:15" x14ac:dyDescent="0.25">
      <c r="A126" s="274" t="str">
        <f t="shared" si="2"/>
        <v xml:space="preserve">Järn- eller ståltillverkning (primär- eller sekundärsmältning) inklusive stränggjutning, med en kapacitet som överstiger 2,5 ton per timme </v>
      </c>
      <c r="B126" s="274">
        <v>5</v>
      </c>
      <c r="C126" s="274">
        <f t="shared" si="3"/>
        <v>4</v>
      </c>
      <c r="D126" s="274">
        <f t="shared" si="4"/>
        <v>4.2</v>
      </c>
      <c r="E126" s="343" t="str">
        <f t="shared" si="1"/>
        <v>05.04,2</v>
      </c>
      <c r="F126" s="274" t="str">
        <f>Translations!$B$704</f>
        <v>Råjärn</v>
      </c>
      <c r="G126" s="274" t="str">
        <f>Translations!$B$591</f>
        <v>ton</v>
      </c>
      <c r="H126" s="274" t="b">
        <v>1</v>
      </c>
      <c r="I126" s="274" t="b">
        <v>1</v>
      </c>
      <c r="J126" s="274" t="b">
        <v>0</v>
      </c>
      <c r="K126" s="274" t="str">
        <f>""</f>
        <v/>
      </c>
      <c r="L126" s="274"/>
      <c r="O126" s="274" t="str">
        <f>Translations!$B$846</f>
        <v xml:space="preserve">Järn- eller ståltillverkning (primär- eller sekundärsmältning) inklusive stränggjutning, med en kapacitet som överstiger 2,5 ton per timme </v>
      </c>
    </row>
    <row r="127" spans="1:15" x14ac:dyDescent="0.25">
      <c r="A127" s="274" t="str">
        <f t="shared" si="2"/>
        <v xml:space="preserve">Järn- eller ståltillverkning (primär- eller sekundärsmältning) inklusive stränggjutning, med en kapacitet som överstiger 2,5 ton per timme </v>
      </c>
      <c r="B127" s="274">
        <v>5</v>
      </c>
      <c r="C127" s="274">
        <f t="shared" si="3"/>
        <v>5</v>
      </c>
      <c r="D127" s="274">
        <f t="shared" si="4"/>
        <v>5.2</v>
      </c>
      <c r="E127" s="343" t="str">
        <f t="shared" si="1"/>
        <v>05.05,2</v>
      </c>
      <c r="F127" s="274" t="str">
        <f>Translations!$B$705</f>
        <v>EAF-kolstål</v>
      </c>
      <c r="G127" s="274" t="str">
        <f>Translations!$B$591</f>
        <v>ton</v>
      </c>
      <c r="H127" s="274" t="b">
        <v>1</v>
      </c>
      <c r="I127" s="274" t="b">
        <v>1</v>
      </c>
      <c r="J127" s="274" t="b">
        <v>1</v>
      </c>
      <c r="K127" s="274" t="str">
        <f>""</f>
        <v/>
      </c>
      <c r="L127" s="274"/>
      <c r="O127" s="274" t="str">
        <f>Translations!$B$846</f>
        <v xml:space="preserve">Järn- eller ståltillverkning (primär- eller sekundärsmältning) inklusive stränggjutning, med en kapacitet som överstiger 2,5 ton per timme </v>
      </c>
    </row>
    <row r="128" spans="1:15" x14ac:dyDescent="0.25">
      <c r="A128" s="274" t="str">
        <f t="shared" si="2"/>
        <v xml:space="preserve">Järn- eller ståltillverkning (primär- eller sekundärsmältning) inklusive stränggjutning, med en kapacitet som överstiger 2,5 ton per timme </v>
      </c>
      <c r="B128" s="274">
        <v>5</v>
      </c>
      <c r="C128" s="274">
        <f t="shared" si="3"/>
        <v>6</v>
      </c>
      <c r="D128" s="274">
        <f t="shared" si="4"/>
        <v>6.2</v>
      </c>
      <c r="E128" s="343" t="str">
        <f t="shared" si="1"/>
        <v>05.06,2</v>
      </c>
      <c r="F128" s="274" t="str">
        <f>Translations!$B$706</f>
        <v>Höglegerat EAF-stål</v>
      </c>
      <c r="G128" s="274" t="str">
        <f>Translations!$B$591</f>
        <v>ton</v>
      </c>
      <c r="H128" s="274" t="b">
        <v>1</v>
      </c>
      <c r="I128" s="274" t="b">
        <v>1</v>
      </c>
      <c r="J128" s="274" t="b">
        <v>1</v>
      </c>
      <c r="K128" s="274" t="str">
        <f>""</f>
        <v/>
      </c>
      <c r="L128" s="274"/>
      <c r="O128" s="274" t="str">
        <f>Translations!$B$846</f>
        <v xml:space="preserve">Järn- eller ståltillverkning (primär- eller sekundärsmältning) inklusive stränggjutning, med en kapacitet som överstiger 2,5 ton per timme </v>
      </c>
    </row>
    <row r="129" spans="1:15" x14ac:dyDescent="0.25">
      <c r="A129" s="274" t="str">
        <f t="shared" si="2"/>
        <v>Produktion eller bearbetning av järnmetaller (inklusive ferrolegeringar) där förbränningsenheter med en sammanlagd tillförd effekt på mer än 20 MW används. Häri ingår bland annat valsverk, värmningsugnar, värmebehandlingsugnar, smedjor, gjuterier sam</v>
      </c>
      <c r="B129" s="274">
        <v>6</v>
      </c>
      <c r="C129" s="274">
        <f t="shared" si="3"/>
        <v>7</v>
      </c>
      <c r="D129" s="274">
        <f t="shared" si="4"/>
        <v>7.2</v>
      </c>
      <c r="E129" s="343" t="str">
        <f t="shared" si="1"/>
        <v>06.07,2</v>
      </c>
      <c r="F129" s="274" t="str">
        <f>Translations!$B$847</f>
        <v>Järngjutning, CBAM</v>
      </c>
      <c r="G129" s="274" t="str">
        <f>Translations!$B$591</f>
        <v>ton</v>
      </c>
      <c r="H129" s="274" t="b">
        <v>1</v>
      </c>
      <c r="I129" s="274" t="b">
        <v>1</v>
      </c>
      <c r="J129" s="274" t="b">
        <v>1</v>
      </c>
      <c r="K129" s="274" t="str">
        <f>""</f>
        <v/>
      </c>
      <c r="L129" s="274"/>
      <c r="O129" s="274"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130" spans="1:15" x14ac:dyDescent="0.25">
      <c r="A130" s="274" t="str">
        <f t="shared" si="2"/>
        <v>Produktion eller bearbetning av järnmetaller (inklusive ferrolegeringar) där förbränningsenheter med en sammanlagd tillförd effekt på mer än 20 MW används. Häri ingår bland annat valsverk, värmningsugnar, värmebehandlingsugnar, smedjor, gjuterier sam</v>
      </c>
      <c r="B130" s="274">
        <v>6</v>
      </c>
      <c r="C130" s="274">
        <v>7</v>
      </c>
      <c r="D130" s="274">
        <f t="shared" si="4"/>
        <v>7.1</v>
      </c>
      <c r="E130" s="343" t="str">
        <f t="shared" si="1"/>
        <v>06.07,1</v>
      </c>
      <c r="F130" s="274" t="str">
        <f>Translations!$B$848</f>
        <v>Järngjutning, icke-CBAM</v>
      </c>
      <c r="G130" s="274" t="str">
        <f>Translations!$B$591</f>
        <v>ton</v>
      </c>
      <c r="H130" s="274" t="b">
        <v>1</v>
      </c>
      <c r="I130" s="274" t="b">
        <v>0</v>
      </c>
      <c r="J130" s="274" t="b">
        <v>1</v>
      </c>
      <c r="K130" s="274" t="str">
        <f>""</f>
        <v/>
      </c>
      <c r="L130" s="274"/>
      <c r="O130" s="274"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131" spans="1:15" x14ac:dyDescent="0.25">
      <c r="A131" s="274" t="str">
        <f t="shared" si="2"/>
        <v>Produktion av primäraluminium eller aluminiumoxid</v>
      </c>
      <c r="B131" s="274">
        <v>7</v>
      </c>
      <c r="C131" s="274">
        <f>C129+1</f>
        <v>8</v>
      </c>
      <c r="D131" s="274">
        <f t="shared" si="4"/>
        <v>8.1</v>
      </c>
      <c r="E131" s="343" t="str">
        <f t="shared" si="1"/>
        <v>07.08,1</v>
      </c>
      <c r="F131" s="274" t="str">
        <f>Translations!$B$708</f>
        <v>Prebake-anoder</v>
      </c>
      <c r="G131" s="274" t="str">
        <f>Translations!$B$591</f>
        <v>ton</v>
      </c>
      <c r="H131" s="274" t="b">
        <v>1</v>
      </c>
      <c r="I131" s="274" t="b">
        <v>0</v>
      </c>
      <c r="J131" s="274" t="b">
        <v>0</v>
      </c>
      <c r="K131" s="274" t="str">
        <f>""</f>
        <v/>
      </c>
      <c r="L131" s="274"/>
      <c r="O131" s="274" t="str">
        <f>Translations!$B$849</f>
        <v>Produktion av primäraluminium eller aluminiumoxid</v>
      </c>
    </row>
    <row r="132" spans="1:15" x14ac:dyDescent="0.25">
      <c r="A132" s="274" t="str">
        <f t="shared" si="2"/>
        <v>Produktion av primäraluminium eller aluminiumoxid</v>
      </c>
      <c r="B132" s="274">
        <v>7</v>
      </c>
      <c r="C132" s="274">
        <f t="shared" ref="C132:C175" si="5">C131+1</f>
        <v>9</v>
      </c>
      <c r="D132" s="274">
        <f t="shared" si="4"/>
        <v>9.1999999999999993</v>
      </c>
      <c r="E132" s="343" t="str">
        <f t="shared" si="1"/>
        <v>07.09,2</v>
      </c>
      <c r="F132" s="274" t="str">
        <f>Translations!$B$709</f>
        <v>(Primär)aluminium</v>
      </c>
      <c r="G132" s="274" t="str">
        <f>Translations!$B$591</f>
        <v>ton</v>
      </c>
      <c r="H132" s="274" t="b">
        <v>1</v>
      </c>
      <c r="I132" s="274" t="b">
        <v>1</v>
      </c>
      <c r="J132" s="274" t="b">
        <v>0</v>
      </c>
      <c r="K132" s="274" t="str">
        <f>""</f>
        <v/>
      </c>
      <c r="L132" s="274"/>
      <c r="O132" s="274" t="str">
        <f>Translations!$B$849</f>
        <v>Produktion av primäraluminium eller aluminiumoxid</v>
      </c>
    </row>
    <row r="133" spans="1:15" x14ac:dyDescent="0.25">
      <c r="A133" s="274" t="str">
        <f t="shared" si="2"/>
        <v xml:space="preserve">Produktion av cementklinker i roterugnar med en produktionskapacitet som överstiger 500 ton per dag, eller i andra typer av ugnar med en produktionskapacitet som överstiger 50 ton per dag </v>
      </c>
      <c r="B133" s="274">
        <v>10</v>
      </c>
      <c r="C133" s="274">
        <f t="shared" si="5"/>
        <v>10</v>
      </c>
      <c r="D133" s="274">
        <f t="shared" si="4"/>
        <v>10.199999999999999</v>
      </c>
      <c r="E133" s="343" t="str">
        <f t="shared" si="1"/>
        <v>10.10,2</v>
      </c>
      <c r="F133" s="274" t="str">
        <f>Translations!$B$710</f>
        <v>Grå cementklinker</v>
      </c>
      <c r="G133" s="274" t="str">
        <f>Translations!$B$591</f>
        <v>ton</v>
      </c>
      <c r="H133" s="274" t="b">
        <v>1</v>
      </c>
      <c r="I133" s="274" t="b">
        <v>1</v>
      </c>
      <c r="J133" s="274" t="b">
        <v>0</v>
      </c>
      <c r="K133" s="274" t="str">
        <f>""</f>
        <v/>
      </c>
      <c r="L133" s="274"/>
      <c r="O133" s="274" t="str">
        <f>Translations!$B$633</f>
        <v xml:space="preserve">Produktion av cementklinker i roterugnar med en produktionskapacitet som överstiger 500 ton per dag, eller i andra typer av ugnar med en produktionskapacitet som överstiger 50 ton per dag </v>
      </c>
    </row>
    <row r="134" spans="1:15" x14ac:dyDescent="0.25">
      <c r="A134" s="274" t="str">
        <f t="shared" si="2"/>
        <v xml:space="preserve">Produktion av cementklinker i roterugnar med en produktionskapacitet som överstiger 500 ton per dag, eller i andra typer av ugnar med en produktionskapacitet som överstiger 50 ton per dag </v>
      </c>
      <c r="B134" s="274">
        <v>10</v>
      </c>
      <c r="C134" s="274">
        <f t="shared" si="5"/>
        <v>11</v>
      </c>
      <c r="D134" s="274">
        <f t="shared" si="4"/>
        <v>11.2</v>
      </c>
      <c r="E134" s="343" t="str">
        <f t="shared" si="1"/>
        <v>10.11,2</v>
      </c>
      <c r="F134" s="274" t="str">
        <f>Translations!$B$711</f>
        <v>Vit cementklinker</v>
      </c>
      <c r="G134" s="274" t="str">
        <f>Translations!$B$591</f>
        <v>ton</v>
      </c>
      <c r="H134" s="274" t="b">
        <v>1</v>
      </c>
      <c r="I134" s="274" t="b">
        <v>1</v>
      </c>
      <c r="J134" s="274" t="b">
        <v>0</v>
      </c>
      <c r="K134" s="274" t="str">
        <f>""</f>
        <v/>
      </c>
      <c r="L134" s="274"/>
      <c r="O134" s="274" t="str">
        <f>Translations!$B$633</f>
        <v xml:space="preserve">Produktion av cementklinker i roterugnar med en produktionskapacitet som överstiger 500 ton per dag, eller i andra typer av ugnar med en produktionskapacitet som överstiger 50 ton per dag </v>
      </c>
    </row>
    <row r="135" spans="1:15" x14ac:dyDescent="0.25">
      <c r="A135" s="274" t="str">
        <f t="shared" si="2"/>
        <v xml:space="preserve">Produktion av kalk eller bränning av dolomit eller magnesit i roterugnar eller i andra typer av ugnar med en produktionskapacitet som överstiger 50 ton per dag </v>
      </c>
      <c r="B135" s="274">
        <v>11</v>
      </c>
      <c r="C135" s="274">
        <f t="shared" si="5"/>
        <v>12</v>
      </c>
      <c r="D135" s="274">
        <f t="shared" si="4"/>
        <v>12.1</v>
      </c>
      <c r="E135" s="343" t="str">
        <f t="shared" si="1"/>
        <v>11.12,1</v>
      </c>
      <c r="F135" s="274" t="str">
        <f>Translations!$B$425</f>
        <v>Kalk</v>
      </c>
      <c r="G135" s="274" t="str">
        <f>Translations!$B$591</f>
        <v>ton</v>
      </c>
      <c r="H135" s="274" t="b">
        <v>1</v>
      </c>
      <c r="I135" s="274" t="b">
        <v>0</v>
      </c>
      <c r="J135" s="274" t="b">
        <v>0</v>
      </c>
      <c r="K135" s="274" t="str">
        <f>Translations!$B$712</f>
        <v>Var god använd kalkverktyget i bladet ”SpecialBM” för att beräkna historiska verksamhetsnivåer.</v>
      </c>
      <c r="L135" s="274" t="s">
        <v>13</v>
      </c>
      <c r="O135" s="274" t="str">
        <f>Translations!$B$634</f>
        <v xml:space="preserve">Produktion av kalk eller bränning av dolomit eller magnesit i roterugnar eller i andra typer av ugnar med en produktionskapacitet som överstiger 50 ton per dag </v>
      </c>
    </row>
    <row r="136" spans="1:15" x14ac:dyDescent="0.25">
      <c r="A136" s="274" t="str">
        <f t="shared" si="2"/>
        <v xml:space="preserve">Produktion av kalk eller bränning av dolomit eller magnesit i roterugnar eller i andra typer av ugnar med en produktionskapacitet som överstiger 50 ton per dag </v>
      </c>
      <c r="B136" s="274">
        <v>11</v>
      </c>
      <c r="C136" s="274">
        <f t="shared" si="5"/>
        <v>13</v>
      </c>
      <c r="D136" s="274">
        <f t="shared" si="4"/>
        <v>13.1</v>
      </c>
      <c r="E136" s="343" t="str">
        <f t="shared" si="1"/>
        <v>11.13,1</v>
      </c>
      <c r="F136" s="274" t="str">
        <f>Translations!$B$426</f>
        <v>Dolime</v>
      </c>
      <c r="G136" s="274" t="str">
        <f>Translations!$B$591</f>
        <v>ton</v>
      </c>
      <c r="H136" s="274" t="b">
        <v>1</v>
      </c>
      <c r="I136" s="274" t="b">
        <v>0</v>
      </c>
      <c r="J136" s="274" t="b">
        <v>0</v>
      </c>
      <c r="K136" s="274" t="str">
        <f>Translations!$B$713</f>
        <v>Var god använd dolimeverktyget i bladet ”SpecialBM” för att beräkna historiska verksamhetsnivåer.</v>
      </c>
      <c r="L136" s="274" t="s">
        <v>15</v>
      </c>
      <c r="O136" s="274" t="str">
        <f>Translations!$B$634</f>
        <v xml:space="preserve">Produktion av kalk eller bränning av dolomit eller magnesit i roterugnar eller i andra typer av ugnar med en produktionskapacitet som överstiger 50 ton per dag </v>
      </c>
    </row>
    <row r="137" spans="1:15" x14ac:dyDescent="0.25">
      <c r="A137" s="274" t="str">
        <f t="shared" si="2"/>
        <v xml:space="preserve">Produktion av kalk eller bränning av dolomit eller magnesit i roterugnar eller i andra typer av ugnar med en produktionskapacitet som överstiger 50 ton per dag </v>
      </c>
      <c r="B137" s="274">
        <v>11</v>
      </c>
      <c r="C137" s="274">
        <f t="shared" si="5"/>
        <v>14</v>
      </c>
      <c r="D137" s="274">
        <f t="shared" si="4"/>
        <v>14.1</v>
      </c>
      <c r="E137" s="343" t="str">
        <f t="shared" si="1"/>
        <v>11.14,1</v>
      </c>
      <c r="F137" s="274" t="str">
        <f>Translations!$B$714</f>
        <v>Sintrad dolime</v>
      </c>
      <c r="G137" s="274" t="str">
        <f>Translations!$B$591</f>
        <v>ton</v>
      </c>
      <c r="H137" s="274" t="b">
        <v>1</v>
      </c>
      <c r="I137" s="274" t="b">
        <v>0</v>
      </c>
      <c r="J137" s="274" t="b">
        <v>0</v>
      </c>
      <c r="K137" s="274" t="str">
        <f>""</f>
        <v/>
      </c>
      <c r="L137" s="274"/>
      <c r="O137" s="274" t="str">
        <f>Translations!$B$634</f>
        <v xml:space="preserve">Produktion av kalk eller bränning av dolomit eller magnesit i roterugnar eller i andra typer av ugnar med en produktionskapacitet som överstiger 50 ton per dag </v>
      </c>
    </row>
    <row r="138" spans="1:15" x14ac:dyDescent="0.25">
      <c r="A138" s="274" t="str">
        <f t="shared" si="2"/>
        <v xml:space="preserve">Tillverkning av glas inklusive glasfiber, med en smältningskapacitet som överstiger 20 ton per dag </v>
      </c>
      <c r="B138" s="274">
        <v>12</v>
      </c>
      <c r="C138" s="274">
        <f t="shared" si="5"/>
        <v>15</v>
      </c>
      <c r="D138" s="274">
        <f t="shared" si="4"/>
        <v>15.1</v>
      </c>
      <c r="E138" s="343" t="str">
        <f t="shared" si="1"/>
        <v>12.15,1</v>
      </c>
      <c r="F138" s="274" t="str">
        <f>Translations!$B$715</f>
        <v>Flytglas</v>
      </c>
      <c r="G138" s="274" t="str">
        <f>Translations!$B$591</f>
        <v>ton</v>
      </c>
      <c r="H138" s="274" t="b">
        <v>1</v>
      </c>
      <c r="I138" s="274" t="b">
        <v>0</v>
      </c>
      <c r="J138" s="274" t="b">
        <v>0</v>
      </c>
      <c r="K138" s="274" t="str">
        <f>""</f>
        <v/>
      </c>
      <c r="L138" s="274"/>
      <c r="O138" s="274" t="str">
        <f>Translations!$B$635</f>
        <v xml:space="preserve">Tillverkning av glas inklusive glasfiber, med en smältningskapacitet som överstiger 20 ton per dag </v>
      </c>
    </row>
    <row r="139" spans="1:15" x14ac:dyDescent="0.25">
      <c r="A139" s="274" t="str">
        <f t="shared" si="2"/>
        <v xml:space="preserve">Tillverkning av glas inklusive glasfiber, med en smältningskapacitet som överstiger 20 ton per dag </v>
      </c>
      <c r="B139" s="274">
        <v>12</v>
      </c>
      <c r="C139" s="274">
        <f t="shared" si="5"/>
        <v>16</v>
      </c>
      <c r="D139" s="274">
        <f t="shared" si="4"/>
        <v>16.100000000000001</v>
      </c>
      <c r="E139" s="343" t="str">
        <f t="shared" si="1"/>
        <v>12.16,1</v>
      </c>
      <c r="F139" s="274" t="str">
        <f>Translations!$B$716</f>
        <v>Flaskor och burkar av ofärgat glas</v>
      </c>
      <c r="G139" s="274" t="str">
        <f>Translations!$B$591</f>
        <v>ton</v>
      </c>
      <c r="H139" s="274" t="b">
        <v>1</v>
      </c>
      <c r="I139" s="274" t="b">
        <v>0</v>
      </c>
      <c r="J139" s="274" t="b">
        <v>0</v>
      </c>
      <c r="K139" s="274" t="str">
        <f>""</f>
        <v/>
      </c>
      <c r="L139" s="274"/>
      <c r="O139" s="274" t="str">
        <f>Translations!$B$635</f>
        <v xml:space="preserve">Tillverkning av glas inklusive glasfiber, med en smältningskapacitet som överstiger 20 ton per dag </v>
      </c>
    </row>
    <row r="140" spans="1:15" x14ac:dyDescent="0.25">
      <c r="A140" s="274" t="str">
        <f t="shared" si="2"/>
        <v xml:space="preserve">Tillverkning av glas inklusive glasfiber, med en smältningskapacitet som överstiger 20 ton per dag </v>
      </c>
      <c r="B140" s="274">
        <v>12</v>
      </c>
      <c r="C140" s="274">
        <f t="shared" si="5"/>
        <v>17</v>
      </c>
      <c r="D140" s="274">
        <f t="shared" si="4"/>
        <v>17.100000000000001</v>
      </c>
      <c r="E140" s="343" t="str">
        <f t="shared" si="1"/>
        <v>12.17,1</v>
      </c>
      <c r="F140" s="274" t="str">
        <f>Translations!$B$717</f>
        <v>Flaskor och burkar av färgat glas</v>
      </c>
      <c r="G140" s="274" t="str">
        <f>Translations!$B$591</f>
        <v>ton</v>
      </c>
      <c r="H140" s="274" t="b">
        <v>1</v>
      </c>
      <c r="I140" s="274" t="b">
        <v>0</v>
      </c>
      <c r="J140" s="274" t="b">
        <v>0</v>
      </c>
      <c r="K140" s="274" t="str">
        <f>""</f>
        <v/>
      </c>
      <c r="L140" s="274"/>
      <c r="O140" s="274" t="str">
        <f>Translations!$B$635</f>
        <v xml:space="preserve">Tillverkning av glas inklusive glasfiber, med en smältningskapacitet som överstiger 20 ton per dag </v>
      </c>
    </row>
    <row r="141" spans="1:15" x14ac:dyDescent="0.25">
      <c r="A141" s="274" t="str">
        <f t="shared" si="2"/>
        <v xml:space="preserve">Tillverkning av glas inklusive glasfiber, med en smältningskapacitet som överstiger 20 ton per dag </v>
      </c>
      <c r="B141" s="274">
        <v>12</v>
      </c>
      <c r="C141" s="274">
        <f t="shared" si="5"/>
        <v>18</v>
      </c>
      <c r="D141" s="274">
        <f t="shared" si="4"/>
        <v>18.100000000000001</v>
      </c>
      <c r="E141" s="343" t="str">
        <f t="shared" si="1"/>
        <v>12.18,1</v>
      </c>
      <c r="F141" s="274" t="str">
        <f>Translations!$B$718</f>
        <v>Produkter av glasfiber</v>
      </c>
      <c r="G141" s="274" t="str">
        <f>Translations!$B$591</f>
        <v>ton</v>
      </c>
      <c r="H141" s="274" t="b">
        <v>1</v>
      </c>
      <c r="I141" s="274" t="b">
        <v>0</v>
      </c>
      <c r="J141" s="274" t="b">
        <v>0</v>
      </c>
      <c r="K141" s="274" t="str">
        <f>""</f>
        <v/>
      </c>
      <c r="L141" s="274"/>
      <c r="O141" s="274" t="str">
        <f>Translations!$B$635</f>
        <v xml:space="preserve">Tillverkning av glas inklusive glasfiber, med en smältningskapacitet som överstiger 20 ton per dag </v>
      </c>
    </row>
    <row r="142" spans="1:15" x14ac:dyDescent="0.25">
      <c r="A142" s="274" t="str">
        <f t="shared" si="2"/>
        <v xml:space="preserve">Tillverkning av keramiska produkter genom bränning, i synnerhet takpannor, tegel, eldfast tegel, kakel, stengods eller porslin, med en produktionskapacitet som överstiger 75 ton per dag </v>
      </c>
      <c r="B142" s="274">
        <v>13</v>
      </c>
      <c r="C142" s="274">
        <f t="shared" si="5"/>
        <v>19</v>
      </c>
      <c r="D142" s="274">
        <f t="shared" si="4"/>
        <v>19.100000000000001</v>
      </c>
      <c r="E142" s="343" t="str">
        <f t="shared" si="1"/>
        <v>13.19,1</v>
      </c>
      <c r="F142" s="274" t="str">
        <f>Translations!$B$719</f>
        <v>Fasadtegel</v>
      </c>
      <c r="G142" s="274" t="str">
        <f>Translations!$B$591</f>
        <v>ton</v>
      </c>
      <c r="H142" s="274" t="b">
        <v>1</v>
      </c>
      <c r="I142" s="274" t="b">
        <v>0</v>
      </c>
      <c r="J142" s="274" t="b">
        <v>0</v>
      </c>
      <c r="K142" s="274" t="str">
        <f>""</f>
        <v/>
      </c>
      <c r="L142" s="274"/>
      <c r="O142" s="274" t="str">
        <f>Translations!$B$636</f>
        <v xml:space="preserve">Tillverkning av keramiska produkter genom bränning, i synnerhet takpannor, tegel, eldfast tegel, kakel, stengods eller porslin, med en produktionskapacitet som överstiger 75 ton per dag </v>
      </c>
    </row>
    <row r="143" spans="1:15" x14ac:dyDescent="0.25">
      <c r="A143" s="274" t="str">
        <f t="shared" si="2"/>
        <v xml:space="preserve">Tillverkning av keramiska produkter genom bränning, i synnerhet takpannor, tegel, eldfast tegel, kakel, stengods eller porslin, med en produktionskapacitet som överstiger 75 ton per dag </v>
      </c>
      <c r="B143" s="274">
        <v>13</v>
      </c>
      <c r="C143" s="274">
        <f t="shared" si="5"/>
        <v>20</v>
      </c>
      <c r="D143" s="274">
        <f t="shared" si="4"/>
        <v>20.100000000000001</v>
      </c>
      <c r="E143" s="343" t="str">
        <f t="shared" si="1"/>
        <v>13.20,1</v>
      </c>
      <c r="F143" s="274" t="str">
        <f>Translations!$B$720</f>
        <v>Marktegel</v>
      </c>
      <c r="G143" s="274" t="str">
        <f>Translations!$B$591</f>
        <v>ton</v>
      </c>
      <c r="H143" s="274" t="b">
        <v>1</v>
      </c>
      <c r="I143" s="274" t="b">
        <v>0</v>
      </c>
      <c r="J143" s="274" t="b">
        <v>0</v>
      </c>
      <c r="K143" s="274" t="str">
        <f>""</f>
        <v/>
      </c>
      <c r="L143" s="274"/>
      <c r="O143" s="274" t="str">
        <f>Translations!$B$636</f>
        <v xml:space="preserve">Tillverkning av keramiska produkter genom bränning, i synnerhet takpannor, tegel, eldfast tegel, kakel, stengods eller porslin, med en produktionskapacitet som överstiger 75 ton per dag </v>
      </c>
    </row>
    <row r="144" spans="1:15" x14ac:dyDescent="0.25">
      <c r="A144" s="274" t="str">
        <f t="shared" si="2"/>
        <v xml:space="preserve">Tillverkning av keramiska produkter genom bränning, i synnerhet takpannor, tegel, eldfast tegel, kakel, stengods eller porslin, med en produktionskapacitet som överstiger 75 ton per dag </v>
      </c>
      <c r="B144" s="274">
        <v>13</v>
      </c>
      <c r="C144" s="274">
        <f t="shared" si="5"/>
        <v>21</v>
      </c>
      <c r="D144" s="274">
        <f t="shared" si="4"/>
        <v>21.1</v>
      </c>
      <c r="E144" s="343" t="str">
        <f t="shared" si="1"/>
        <v>13.21,1</v>
      </c>
      <c r="F144" s="274" t="str">
        <f>Translations!$B$721</f>
        <v>Takpannor</v>
      </c>
      <c r="G144" s="274" t="str">
        <f>Translations!$B$591</f>
        <v>ton</v>
      </c>
      <c r="H144" s="274" t="b">
        <v>1</v>
      </c>
      <c r="I144" s="274" t="b">
        <v>0</v>
      </c>
      <c r="J144" s="274" t="b">
        <v>0</v>
      </c>
      <c r="K144" s="274" t="str">
        <f>""</f>
        <v/>
      </c>
      <c r="L144" s="274"/>
      <c r="O144" s="274" t="str">
        <f>Translations!$B$636</f>
        <v xml:space="preserve">Tillverkning av keramiska produkter genom bränning, i synnerhet takpannor, tegel, eldfast tegel, kakel, stengods eller porslin, med en produktionskapacitet som överstiger 75 ton per dag </v>
      </c>
    </row>
    <row r="145" spans="1:15" x14ac:dyDescent="0.25">
      <c r="A145" s="274" t="str">
        <f t="shared" si="2"/>
        <v xml:space="preserve">Tillverkning av keramiska produkter genom bränning, i synnerhet takpannor, tegel, eldfast tegel, kakel, stengods eller porslin, med en produktionskapacitet som överstiger 75 ton per dag </v>
      </c>
      <c r="B145" s="274">
        <v>13</v>
      </c>
      <c r="C145" s="274">
        <f t="shared" si="5"/>
        <v>22</v>
      </c>
      <c r="D145" s="274">
        <f t="shared" si="4"/>
        <v>22.1</v>
      </c>
      <c r="E145" s="343" t="str">
        <f t="shared" si="1"/>
        <v>13.22,1</v>
      </c>
      <c r="F145" s="274" t="str">
        <f>Translations!$B$722</f>
        <v>Spraytorkat pulver</v>
      </c>
      <c r="G145" s="274" t="str">
        <f>Translations!$B$591</f>
        <v>ton</v>
      </c>
      <c r="H145" s="274" t="b">
        <v>1</v>
      </c>
      <c r="I145" s="274" t="b">
        <v>0</v>
      </c>
      <c r="J145" s="274" t="b">
        <v>0</v>
      </c>
      <c r="K145" s="274" t="str">
        <f>""</f>
        <v/>
      </c>
      <c r="L145" s="274"/>
      <c r="O145" s="274" t="str">
        <f>Translations!$B$636</f>
        <v xml:space="preserve">Tillverkning av keramiska produkter genom bränning, i synnerhet takpannor, tegel, eldfast tegel, kakel, stengods eller porslin, med en produktionskapacitet som överstiger 75 ton per dag </v>
      </c>
    </row>
    <row r="146" spans="1:15" x14ac:dyDescent="0.25">
      <c r="A146" s="274" t="str">
        <f t="shared" si="2"/>
        <v xml:space="preserve">Tillverkning av isoleringsmaterial av mineralull som görs av glas, sten eller slagg, med en smältningskapacitet som överstiger 20 ton per dag </v>
      </c>
      <c r="B146" s="274">
        <v>14</v>
      </c>
      <c r="C146" s="274">
        <f t="shared" si="5"/>
        <v>23</v>
      </c>
      <c r="D146" s="274">
        <f t="shared" si="4"/>
        <v>23.1</v>
      </c>
      <c r="E146" s="343" t="str">
        <f t="shared" si="1"/>
        <v>14.23,1</v>
      </c>
      <c r="F146" s="274" t="str">
        <f>Translations!$B$723</f>
        <v>Mineralull</v>
      </c>
      <c r="G146" s="274" t="str">
        <f>Translations!$B$591</f>
        <v>ton</v>
      </c>
      <c r="H146" s="274" t="b">
        <v>1</v>
      </c>
      <c r="I146" s="274" t="b">
        <v>0</v>
      </c>
      <c r="J146" s="274" t="b">
        <v>1</v>
      </c>
      <c r="K146" s="274" t="str">
        <f>""</f>
        <v/>
      </c>
      <c r="L146" s="274"/>
      <c r="O146" s="274" t="str">
        <f>Translations!$B$637</f>
        <v xml:space="preserve">Tillverkning av isoleringsmaterial av mineralull som görs av glas, sten eller slagg, med en smältningskapacitet som överstiger 20 ton per dag </v>
      </c>
    </row>
    <row r="147" spans="1:15" x14ac:dyDescent="0.25">
      <c r="A147" s="274" t="str">
        <f t="shared" si="2"/>
        <v>Torkning eller bränning av gips eller framställning av gipsplattor och andra gipsprodukter, med en produktionskapacitet för bränd gips eller torkat sekundärt gips som överstiger 20 ton per dag</v>
      </c>
      <c r="B147" s="274">
        <v>15</v>
      </c>
      <c r="C147" s="274">
        <f t="shared" si="5"/>
        <v>24</v>
      </c>
      <c r="D147" s="274">
        <f t="shared" si="4"/>
        <v>24.1</v>
      </c>
      <c r="E147" s="343" t="str">
        <f t="shared" si="1"/>
        <v>15.24,1</v>
      </c>
      <c r="F147" s="274" t="str">
        <f>Translations!$B$724</f>
        <v>Gips</v>
      </c>
      <c r="G147" s="274" t="str">
        <f>Translations!$B$591</f>
        <v>ton</v>
      </c>
      <c r="H147" s="274" t="b">
        <v>1</v>
      </c>
      <c r="I147" s="274" t="b">
        <v>0</v>
      </c>
      <c r="J147" s="274" t="b">
        <v>0</v>
      </c>
      <c r="K147" s="274" t="str">
        <f>""</f>
        <v/>
      </c>
      <c r="L147" s="274"/>
      <c r="O147" s="274" t="str">
        <f>Translations!$B$850</f>
        <v>Torkning eller bränning av gips eller framställning av gipsplattor och andra gipsprodukter, med en produktionskapacitet för bränd gips eller torkat sekundärt gips som överstiger 20 ton per dag</v>
      </c>
    </row>
    <row r="148" spans="1:15" x14ac:dyDescent="0.25">
      <c r="A148" s="274" t="str">
        <f t="shared" si="2"/>
        <v>Torkning eller bränning av gips eller framställning av gipsplattor och andra gipsprodukter, med en produktionskapacitet för bränd gips eller torkat sekundärt gips som överstiger 20 ton per dag</v>
      </c>
      <c r="B148" s="274">
        <v>15</v>
      </c>
      <c r="C148" s="274">
        <f t="shared" si="5"/>
        <v>25</v>
      </c>
      <c r="D148" s="274">
        <f t="shared" si="4"/>
        <v>25.1</v>
      </c>
      <c r="E148" s="343" t="str">
        <f t="shared" si="1"/>
        <v>15.25,1</v>
      </c>
      <c r="F148" s="274" t="str">
        <f>Translations!$B$725</f>
        <v>Torkat sekundärt gips</v>
      </c>
      <c r="G148" s="274" t="str">
        <f>Translations!$B$591</f>
        <v>ton</v>
      </c>
      <c r="H148" s="274" t="b">
        <v>1</v>
      </c>
      <c r="I148" s="274" t="b">
        <v>0</v>
      </c>
      <c r="J148" s="274" t="b">
        <v>0</v>
      </c>
      <c r="K148" s="274" t="str">
        <f>""</f>
        <v/>
      </c>
      <c r="L148" s="274"/>
      <c r="O148" s="274" t="str">
        <f>Translations!$B$850</f>
        <v>Torkning eller bränning av gips eller framställning av gipsplattor och andra gipsprodukter, med en produktionskapacitet för bränd gips eller torkat sekundärt gips som överstiger 20 ton per dag</v>
      </c>
    </row>
    <row r="149" spans="1:15" x14ac:dyDescent="0.25">
      <c r="A149" s="274" t="str">
        <f t="shared" si="2"/>
        <v>Torkning eller bränning av gips eller framställning av gipsplattor och andra gipsprodukter, med en produktionskapacitet för bränd gips eller torkat sekundärt gips som överstiger 20 ton per dag</v>
      </c>
      <c r="B149" s="274">
        <v>15</v>
      </c>
      <c r="C149" s="274">
        <f t="shared" si="5"/>
        <v>26</v>
      </c>
      <c r="D149" s="274">
        <f t="shared" si="4"/>
        <v>26.1</v>
      </c>
      <c r="E149" s="343" t="str">
        <f t="shared" si="1"/>
        <v>15.26,1</v>
      </c>
      <c r="F149" s="274" t="str">
        <f>Translations!$B$726</f>
        <v>Gipsskiva</v>
      </c>
      <c r="G149" s="274" t="str">
        <f>Translations!$B$591</f>
        <v>ton</v>
      </c>
      <c r="H149" s="274" t="b">
        <v>0</v>
      </c>
      <c r="I149" s="274" t="b">
        <v>0</v>
      </c>
      <c r="J149" s="274" t="b">
        <v>1</v>
      </c>
      <c r="K149" s="274" t="str">
        <f>""</f>
        <v/>
      </c>
      <c r="L149" s="274"/>
      <c r="O149" s="274" t="str">
        <f>Translations!$B$850</f>
        <v>Torkning eller bränning av gips eller framställning av gipsplattor och andra gipsprodukter, med en produktionskapacitet för bränd gips eller torkat sekundärt gips som överstiger 20 ton per dag</v>
      </c>
    </row>
    <row r="150" spans="1:15" x14ac:dyDescent="0.25">
      <c r="A150" s="274" t="str">
        <f t="shared" si="2"/>
        <v xml:space="preserve">Framställning av pappersmassa av trä eller andra fibermaterial </v>
      </c>
      <c r="B150" s="274">
        <v>16</v>
      </c>
      <c r="C150" s="274">
        <f t="shared" si="5"/>
        <v>27</v>
      </c>
      <c r="D150" s="274">
        <f t="shared" si="4"/>
        <v>27.1</v>
      </c>
      <c r="E150" s="343" t="str">
        <f t="shared" si="1"/>
        <v>16.27,1</v>
      </c>
      <c r="F150" s="274" t="str">
        <f>Translations!$B$727</f>
        <v>Kortfibrig sulfatmassa</v>
      </c>
      <c r="G150" s="274" t="s">
        <v>16</v>
      </c>
      <c r="H150" s="274" t="b">
        <v>1</v>
      </c>
      <c r="I150" s="274" t="b">
        <v>0</v>
      </c>
      <c r="J150" s="274" t="b">
        <v>0</v>
      </c>
      <c r="K150" s="274" t="str">
        <f>Translations!$B$728</f>
        <v>Märk att särskilda tilldelningsregler gäller för massa- och pappersproduktion (artikel 10.7 i de unionstäckande övergångsbestämmelserna).</v>
      </c>
      <c r="L150" s="274"/>
      <c r="O150" s="274" t="str">
        <f>Translations!$B$639</f>
        <v xml:space="preserve">Framställning av pappersmassa av trä eller andra fibermaterial </v>
      </c>
    </row>
    <row r="151" spans="1:15" x14ac:dyDescent="0.25">
      <c r="A151" s="274" t="str">
        <f t="shared" si="2"/>
        <v xml:space="preserve">Framställning av pappersmassa av trä eller andra fibermaterial </v>
      </c>
      <c r="B151" s="274">
        <v>16</v>
      </c>
      <c r="C151" s="274">
        <f t="shared" si="5"/>
        <v>28</v>
      </c>
      <c r="D151" s="274">
        <f t="shared" si="4"/>
        <v>28.1</v>
      </c>
      <c r="E151" s="343" t="str">
        <f t="shared" si="1"/>
        <v>16.28,1</v>
      </c>
      <c r="F151" s="274" t="str">
        <f>Translations!$B$729</f>
        <v>Långfibrig sulfatmassa</v>
      </c>
      <c r="G151" s="274" t="s">
        <v>16</v>
      </c>
      <c r="H151" s="274" t="b">
        <v>1</v>
      </c>
      <c r="I151" s="274" t="b">
        <v>0</v>
      </c>
      <c r="J151" s="274" t="b">
        <v>0</v>
      </c>
      <c r="K151" s="274" t="str">
        <f>Translations!$B$728</f>
        <v>Märk att särskilda tilldelningsregler gäller för massa- och pappersproduktion (artikel 10.7 i de unionstäckande övergångsbestämmelserna).</v>
      </c>
      <c r="L151" s="274"/>
      <c r="O151" s="274" t="str">
        <f>Translations!$B$639</f>
        <v xml:space="preserve">Framställning av pappersmassa av trä eller andra fibermaterial </v>
      </c>
    </row>
    <row r="152" spans="1:15" x14ac:dyDescent="0.25">
      <c r="A152" s="274" t="str">
        <f t="shared" si="2"/>
        <v xml:space="preserve">Framställning av pappersmassa av trä eller andra fibermaterial </v>
      </c>
      <c r="B152" s="274">
        <v>16</v>
      </c>
      <c r="C152" s="274">
        <f t="shared" si="5"/>
        <v>29</v>
      </c>
      <c r="D152" s="274">
        <f t="shared" si="4"/>
        <v>29.1</v>
      </c>
      <c r="E152" s="343" t="str">
        <f t="shared" si="1"/>
        <v>16.29,1</v>
      </c>
      <c r="F152" s="274" t="str">
        <f>Translations!$B$730</f>
        <v>Sulfitmassa, termomekanisk massa och mekanisk massa</v>
      </c>
      <c r="G152" s="274" t="s">
        <v>16</v>
      </c>
      <c r="H152" s="274" t="b">
        <v>1</v>
      </c>
      <c r="I152" s="274" t="b">
        <v>0</v>
      </c>
      <c r="J152" s="274" t="b">
        <v>0</v>
      </c>
      <c r="K152" s="274" t="str">
        <f>Translations!$B$728</f>
        <v>Märk att särskilda tilldelningsregler gäller för massa- och pappersproduktion (artikel 10.7 i de unionstäckande övergångsbestämmelserna).</v>
      </c>
      <c r="L152" s="274"/>
      <c r="O152" s="274" t="str">
        <f>Translations!$B$639</f>
        <v xml:space="preserve">Framställning av pappersmassa av trä eller andra fibermaterial </v>
      </c>
    </row>
    <row r="153" spans="1:15" x14ac:dyDescent="0.25">
      <c r="A153" s="274" t="str">
        <f t="shared" si="2"/>
        <v xml:space="preserve">Framställning av pappersmassa av trä eller andra fibermaterial </v>
      </c>
      <c r="B153" s="274">
        <v>16</v>
      </c>
      <c r="C153" s="274">
        <f t="shared" si="5"/>
        <v>30</v>
      </c>
      <c r="D153" s="274">
        <f t="shared" si="4"/>
        <v>30.1</v>
      </c>
      <c r="E153" s="343" t="str">
        <f t="shared" si="1"/>
        <v>16.30,1</v>
      </c>
      <c r="F153" s="274" t="str">
        <f>Translations!$B$731</f>
        <v>Returpappersmassa</v>
      </c>
      <c r="G153" s="274" t="s">
        <v>16</v>
      </c>
      <c r="H153" s="274" t="b">
        <v>1</v>
      </c>
      <c r="I153" s="274" t="b">
        <v>0</v>
      </c>
      <c r="J153" s="274" t="b">
        <v>0</v>
      </c>
      <c r="K153" s="274" t="str">
        <f>""</f>
        <v/>
      </c>
      <c r="L153" s="274"/>
      <c r="O153" s="274" t="str">
        <f>Translations!$B$639</f>
        <v xml:space="preserve">Framställning av pappersmassa av trä eller andra fibermaterial </v>
      </c>
    </row>
    <row r="154" spans="1:15" x14ac:dyDescent="0.25">
      <c r="A154" s="274" t="str">
        <f t="shared" si="2"/>
        <v xml:space="preserve">Framställning av papper eller kartong, där produktionskapaciteten överstiger 20 ton per dag </v>
      </c>
      <c r="B154" s="274">
        <v>17</v>
      </c>
      <c r="C154" s="274">
        <f t="shared" si="5"/>
        <v>31</v>
      </c>
      <c r="D154" s="274">
        <f t="shared" si="4"/>
        <v>31.1</v>
      </c>
      <c r="E154" s="343" t="str">
        <f t="shared" si="1"/>
        <v>17.31,1</v>
      </c>
      <c r="F154" s="274" t="str">
        <f>Translations!$B$732</f>
        <v>Tidningspapper</v>
      </c>
      <c r="G154" s="274" t="s">
        <v>16</v>
      </c>
      <c r="H154" s="274" t="b">
        <v>1</v>
      </c>
      <c r="I154" s="274" t="b">
        <v>0</v>
      </c>
      <c r="J154" s="274" t="b">
        <v>0</v>
      </c>
      <c r="K154" s="274" t="str">
        <f>""</f>
        <v/>
      </c>
      <c r="L154" s="274"/>
      <c r="O154" s="274" t="str">
        <f>Translations!$B$640</f>
        <v xml:space="preserve">Framställning av papper eller kartong, där produktionskapaciteten överstiger 20 ton per dag </v>
      </c>
    </row>
    <row r="155" spans="1:15" x14ac:dyDescent="0.25">
      <c r="A155" s="274" t="str">
        <f t="shared" si="2"/>
        <v xml:space="preserve">Framställning av papper eller kartong, där produktionskapaciteten överstiger 20 ton per dag </v>
      </c>
      <c r="B155" s="274">
        <v>17</v>
      </c>
      <c r="C155" s="274">
        <f t="shared" si="5"/>
        <v>32</v>
      </c>
      <c r="D155" s="274">
        <f t="shared" si="4"/>
        <v>32.1</v>
      </c>
      <c r="E155" s="343" t="str">
        <f t="shared" si="1"/>
        <v>17.32,1</v>
      </c>
      <c r="F155" s="274" t="str">
        <f>Translations!$B$733</f>
        <v>Obestruket finpapper</v>
      </c>
      <c r="G155" s="274" t="s">
        <v>16</v>
      </c>
      <c r="H155" s="274" t="b">
        <v>1</v>
      </c>
      <c r="I155" s="274" t="b">
        <v>0</v>
      </c>
      <c r="J155" s="274" t="b">
        <v>0</v>
      </c>
      <c r="K155" s="274" t="str">
        <f>""</f>
        <v/>
      </c>
      <c r="L155" s="274"/>
      <c r="O155" s="274" t="str">
        <f>Translations!$B$640</f>
        <v xml:space="preserve">Framställning av papper eller kartong, där produktionskapaciteten överstiger 20 ton per dag </v>
      </c>
    </row>
    <row r="156" spans="1:15" x14ac:dyDescent="0.25">
      <c r="A156" s="274" t="str">
        <f t="shared" si="2"/>
        <v xml:space="preserve">Framställning av papper eller kartong, där produktionskapaciteten överstiger 20 ton per dag </v>
      </c>
      <c r="B156" s="274">
        <v>17</v>
      </c>
      <c r="C156" s="274">
        <f t="shared" si="5"/>
        <v>33</v>
      </c>
      <c r="D156" s="274">
        <f t="shared" si="4"/>
        <v>33.1</v>
      </c>
      <c r="E156" s="343" t="str">
        <f t="shared" si="1"/>
        <v>17.33,1</v>
      </c>
      <c r="F156" s="274" t="str">
        <f>Translations!$B$734</f>
        <v>Bestruket finpapper</v>
      </c>
      <c r="G156" s="274" t="s">
        <v>16</v>
      </c>
      <c r="H156" s="274" t="b">
        <v>1</v>
      </c>
      <c r="I156" s="274" t="b">
        <v>0</v>
      </c>
      <c r="J156" s="274" t="b">
        <v>0</v>
      </c>
      <c r="K156" s="274" t="str">
        <f>""</f>
        <v/>
      </c>
      <c r="L156" s="274"/>
      <c r="O156" s="274" t="str">
        <f>Translations!$B$640</f>
        <v xml:space="preserve">Framställning av papper eller kartong, där produktionskapaciteten överstiger 20 ton per dag </v>
      </c>
    </row>
    <row r="157" spans="1:15" x14ac:dyDescent="0.25">
      <c r="A157" s="274" t="str">
        <f t="shared" si="2"/>
        <v xml:space="preserve">Framställning av papper eller kartong, där produktionskapaciteten överstiger 20 ton per dag </v>
      </c>
      <c r="B157" s="274">
        <v>17</v>
      </c>
      <c r="C157" s="274">
        <f t="shared" si="5"/>
        <v>34</v>
      </c>
      <c r="D157" s="274">
        <f t="shared" si="4"/>
        <v>34.1</v>
      </c>
      <c r="E157" s="343" t="str">
        <f t="shared" si="1"/>
        <v>17.34,1</v>
      </c>
      <c r="F157" s="274" t="str">
        <f>Translations!$B$735</f>
        <v>Mjukpapper</v>
      </c>
      <c r="G157" s="274" t="str">
        <f>Translations!$B$591</f>
        <v>ton</v>
      </c>
      <c r="H157" s="274" t="b">
        <v>1</v>
      </c>
      <c r="I157" s="274" t="b">
        <v>0</v>
      </c>
      <c r="J157" s="274" t="b">
        <v>0</v>
      </c>
      <c r="K157" s="274" t="str">
        <f>""</f>
        <v/>
      </c>
      <c r="L157" s="274"/>
      <c r="O157" s="274" t="str">
        <f>Translations!$B$640</f>
        <v xml:space="preserve">Framställning av papper eller kartong, där produktionskapaciteten överstiger 20 ton per dag </v>
      </c>
    </row>
    <row r="158" spans="1:15" x14ac:dyDescent="0.25">
      <c r="A158" s="274" t="str">
        <f t="shared" si="2"/>
        <v xml:space="preserve">Framställning av papper eller kartong, där produktionskapaciteten överstiger 20 ton per dag </v>
      </c>
      <c r="B158" s="274">
        <v>17</v>
      </c>
      <c r="C158" s="274">
        <f t="shared" si="5"/>
        <v>35</v>
      </c>
      <c r="D158" s="274">
        <f t="shared" si="4"/>
        <v>35.1</v>
      </c>
      <c r="E158" s="343" t="str">
        <f t="shared" si="1"/>
        <v>17.35,1</v>
      </c>
      <c r="F158" s="274" t="str">
        <f>Translations!$B$736</f>
        <v>Testliner och fluting</v>
      </c>
      <c r="G158" s="274" t="s">
        <v>16</v>
      </c>
      <c r="H158" s="274" t="b">
        <v>1</v>
      </c>
      <c r="I158" s="274" t="b">
        <v>0</v>
      </c>
      <c r="J158" s="274" t="b">
        <v>0</v>
      </c>
      <c r="K158" s="274" t="str">
        <f>""</f>
        <v/>
      </c>
      <c r="L158" s="274"/>
      <c r="O158" s="274" t="str">
        <f>Translations!$B$640</f>
        <v xml:space="preserve">Framställning av papper eller kartong, där produktionskapaciteten överstiger 20 ton per dag </v>
      </c>
    </row>
    <row r="159" spans="1:15" x14ac:dyDescent="0.25">
      <c r="A159" s="274" t="str">
        <f t="shared" si="2"/>
        <v xml:space="preserve">Framställning av papper eller kartong, där produktionskapaciteten överstiger 20 ton per dag </v>
      </c>
      <c r="B159" s="274">
        <v>17</v>
      </c>
      <c r="C159" s="274">
        <f t="shared" si="5"/>
        <v>36</v>
      </c>
      <c r="D159" s="274">
        <f t="shared" si="4"/>
        <v>36.1</v>
      </c>
      <c r="E159" s="343" t="str">
        <f t="shared" si="1"/>
        <v>17.36,1</v>
      </c>
      <c r="F159" s="274" t="str">
        <f>Translations!$B$737</f>
        <v>Obestruken kartong</v>
      </c>
      <c r="G159" s="274" t="s">
        <v>16</v>
      </c>
      <c r="H159" s="274" t="b">
        <v>1</v>
      </c>
      <c r="I159" s="274" t="b">
        <v>0</v>
      </c>
      <c r="J159" s="274" t="b">
        <v>0</v>
      </c>
      <c r="K159" s="274" t="str">
        <f>""</f>
        <v/>
      </c>
      <c r="L159" s="274"/>
      <c r="O159" s="274" t="str">
        <f>Translations!$B$640</f>
        <v xml:space="preserve">Framställning av papper eller kartong, där produktionskapaciteten överstiger 20 ton per dag </v>
      </c>
    </row>
    <row r="160" spans="1:15" x14ac:dyDescent="0.25">
      <c r="A160" s="274" t="str">
        <f t="shared" si="2"/>
        <v xml:space="preserve">Framställning av papper eller kartong, där produktionskapaciteten överstiger 20 ton per dag </v>
      </c>
      <c r="B160" s="274">
        <v>17</v>
      </c>
      <c r="C160" s="274">
        <f t="shared" si="5"/>
        <v>37</v>
      </c>
      <c r="D160" s="274">
        <f t="shared" si="4"/>
        <v>37.1</v>
      </c>
      <c r="E160" s="343" t="str">
        <f t="shared" si="1"/>
        <v>17.37,1</v>
      </c>
      <c r="F160" s="274" t="str">
        <f>Translations!$B$738</f>
        <v>Bestruken kartong</v>
      </c>
      <c r="G160" s="274" t="s">
        <v>16</v>
      </c>
      <c r="H160" s="274" t="b">
        <v>1</v>
      </c>
      <c r="I160" s="274" t="b">
        <v>0</v>
      </c>
      <c r="J160" s="274" t="b">
        <v>0</v>
      </c>
      <c r="K160" s="274" t="str">
        <f>""</f>
        <v/>
      </c>
      <c r="L160" s="274"/>
      <c r="O160" s="274" t="str">
        <f>Translations!$B$640</f>
        <v xml:space="preserve">Framställning av papper eller kartong, där produktionskapaciteten överstiger 20 ton per dag </v>
      </c>
    </row>
    <row r="161" spans="1:15" x14ac:dyDescent="0.25">
      <c r="A161" s="274" t="str">
        <f t="shared" si="2"/>
        <v>Produktion av kimrök som inbegriper förkolning av organiska ämnen som oljor, tjäror, kracknings- och destillationsrester, med en produktionskapacitet som överstiger 50 ton per dag</v>
      </c>
      <c r="B161" s="274">
        <v>18</v>
      </c>
      <c r="C161" s="274">
        <f t="shared" si="5"/>
        <v>38</v>
      </c>
      <c r="D161" s="274">
        <f t="shared" si="4"/>
        <v>38.1</v>
      </c>
      <c r="E161" s="343" t="str">
        <f t="shared" si="1"/>
        <v>18.38,1</v>
      </c>
      <c r="F161" s="274" t="str">
        <f>Translations!$B$739</f>
        <v>Kimrök</v>
      </c>
      <c r="G161" s="274" t="str">
        <f>Translations!$B$591</f>
        <v>ton</v>
      </c>
      <c r="H161" s="274" t="b">
        <v>1</v>
      </c>
      <c r="I161" s="274" t="b">
        <v>0</v>
      </c>
      <c r="J161" s="274" t="b">
        <v>1</v>
      </c>
      <c r="K161" s="274" t="str">
        <f>""</f>
        <v/>
      </c>
      <c r="L161" s="274"/>
      <c r="O161" s="274" t="str">
        <f>Translations!$B$851</f>
        <v>Produktion av kimrök som inbegriper förkolning av organiska ämnen som oljor, tjäror, kracknings- och destillationsrester, med en produktionskapacitet som överstiger 50 ton per dag</v>
      </c>
    </row>
    <row r="162" spans="1:15" x14ac:dyDescent="0.25">
      <c r="A162" s="274" t="str">
        <f t="shared" si="2"/>
        <v xml:space="preserve">Produktion av salpetersyra </v>
      </c>
      <c r="B162" s="274">
        <v>19</v>
      </c>
      <c r="C162" s="274">
        <f t="shared" si="5"/>
        <v>39</v>
      </c>
      <c r="D162" s="274">
        <f t="shared" si="4"/>
        <v>39.200000000000003</v>
      </c>
      <c r="E162" s="343" t="str">
        <f t="shared" si="1"/>
        <v>19.39,2</v>
      </c>
      <c r="F162" s="274" t="str">
        <f>Translations!$B$740</f>
        <v>Salpetersyra</v>
      </c>
      <c r="G162" s="274" t="str">
        <f>Translations!$B$591</f>
        <v>ton</v>
      </c>
      <c r="H162" s="274" t="b">
        <v>1</v>
      </c>
      <c r="I162" s="274" t="b">
        <v>1</v>
      </c>
      <c r="J162" s="274" t="b">
        <v>0</v>
      </c>
      <c r="K162" s="274" t="str">
        <f>Translations!$B$741</f>
        <v>Mätbar värme som levereras till andra delanläggningar ska behandlas som värme från källor utanför ETS.</v>
      </c>
      <c r="L162" s="274"/>
      <c r="O162" s="274" t="str">
        <f>Translations!$B$642</f>
        <v xml:space="preserve">Produktion av salpetersyra </v>
      </c>
    </row>
    <row r="163" spans="1:15" x14ac:dyDescent="0.25">
      <c r="A163" s="274" t="str">
        <f t="shared" si="2"/>
        <v xml:space="preserve">Produktion av adipinsyra </v>
      </c>
      <c r="B163" s="274">
        <v>20</v>
      </c>
      <c r="C163" s="274">
        <f t="shared" si="5"/>
        <v>40</v>
      </c>
      <c r="D163" s="274">
        <f t="shared" si="4"/>
        <v>40.1</v>
      </c>
      <c r="E163" s="343" t="str">
        <f t="shared" si="1"/>
        <v>20.40,1</v>
      </c>
      <c r="F163" s="274" t="str">
        <f>Translations!$B$742</f>
        <v>Adipinsyra</v>
      </c>
      <c r="G163" s="274" t="str">
        <f>Translations!$B$591</f>
        <v>ton</v>
      </c>
      <c r="H163" s="274" t="b">
        <v>1</v>
      </c>
      <c r="I163" s="274" t="b">
        <v>0</v>
      </c>
      <c r="J163" s="274" t="b">
        <v>0</v>
      </c>
      <c r="K163" s="274" t="str">
        <f>""</f>
        <v/>
      </c>
      <c r="L163" s="274"/>
      <c r="O163" s="274" t="str">
        <f>Translations!$B$643</f>
        <v xml:space="preserve">Produktion av adipinsyra </v>
      </c>
    </row>
    <row r="164" spans="1:15" x14ac:dyDescent="0.25">
      <c r="A164" s="274" t="str">
        <f t="shared" si="2"/>
        <v xml:space="preserve">Produktion av ammoniak </v>
      </c>
      <c r="B164" s="274">
        <v>22</v>
      </c>
      <c r="C164" s="274">
        <f t="shared" si="5"/>
        <v>41</v>
      </c>
      <c r="D164" s="274">
        <f t="shared" si="4"/>
        <v>41.2</v>
      </c>
      <c r="E164" s="343" t="str">
        <f t="shared" si="1"/>
        <v>22.41,2</v>
      </c>
      <c r="F164" s="274" t="str">
        <f>Translations!$B$743</f>
        <v>Ammoniak</v>
      </c>
      <c r="G164" s="274" t="str">
        <f>Translations!$B$591</f>
        <v>ton</v>
      </c>
      <c r="H164" s="274" t="b">
        <v>1</v>
      </c>
      <c r="I164" s="274" t="b">
        <v>1</v>
      </c>
      <c r="J164" s="274" t="b">
        <v>1</v>
      </c>
      <c r="K164" s="274" t="str">
        <f>""</f>
        <v/>
      </c>
      <c r="L164" s="274"/>
      <c r="O164" s="274" t="str">
        <f>Translations!$B$645</f>
        <v xml:space="preserve">Produktion av ammoniak </v>
      </c>
    </row>
    <row r="165" spans="1:15" x14ac:dyDescent="0.25">
      <c r="A165" s="274" t="str">
        <f t="shared" si="2"/>
        <v xml:space="preserve">Produktion av organiska baskemikalier genom krackning, reformering, delvis eller full oxidation eller genom liknande processer, med en produktionskapacitet som överstiger 100 ton per dag </v>
      </c>
      <c r="B165" s="274">
        <v>23</v>
      </c>
      <c r="C165" s="274">
        <f t="shared" si="5"/>
        <v>42</v>
      </c>
      <c r="D165" s="274">
        <f t="shared" si="4"/>
        <v>42.1</v>
      </c>
      <c r="E165" s="343" t="str">
        <f t="shared" si="1"/>
        <v>23.42,1</v>
      </c>
      <c r="F165" s="274" t="str">
        <f>Translations!$B$427</f>
        <v>Ångkrackning</v>
      </c>
      <c r="G165" s="274" t="str">
        <f>Translations!$B$591</f>
        <v>ton</v>
      </c>
      <c r="H165" s="274" t="b">
        <v>1</v>
      </c>
      <c r="I165" s="274" t="b">
        <v>0</v>
      </c>
      <c r="J165" s="274" t="b">
        <v>1</v>
      </c>
      <c r="K165" s="274" t="str">
        <f>Translations!$B$744</f>
        <v>Var god använd ångkrackningsverktyget i bladet ”SpecialBM” för att beräkna historiska verksamhetsnivåer och preliminär tilldelning.</v>
      </c>
      <c r="L165" s="274" t="s">
        <v>17</v>
      </c>
      <c r="O165" s="274" t="str">
        <f>Translations!$B$646</f>
        <v xml:space="preserve">Produktion av organiska baskemikalier genom krackning, reformering, delvis eller full oxidation eller genom liknande processer, med en produktionskapacitet som överstiger 100 ton per dag </v>
      </c>
    </row>
    <row r="166" spans="1:15" x14ac:dyDescent="0.25">
      <c r="A166" s="274" t="str">
        <f t="shared" si="2"/>
        <v xml:space="preserve">Produktion av organiska baskemikalier genom krackning, reformering, delvis eller full oxidation eller genom liknande processer, med en produktionskapacitet som överstiger 100 ton per dag </v>
      </c>
      <c r="B166" s="274">
        <v>23</v>
      </c>
      <c r="C166" s="274">
        <f t="shared" si="5"/>
        <v>43</v>
      </c>
      <c r="D166" s="274">
        <f t="shared" si="4"/>
        <v>43.1</v>
      </c>
      <c r="E166" s="343" t="str">
        <f t="shared" si="1"/>
        <v>23.43,1</v>
      </c>
      <c r="F166" s="274" t="str">
        <f>Translations!$B$745</f>
        <v>Aromater</v>
      </c>
      <c r="G166" s="274" t="str">
        <f>Translations!$B$700</f>
        <v>CWT</v>
      </c>
      <c r="H166" s="274" t="b">
        <v>1</v>
      </c>
      <c r="I166" s="274" t="b">
        <v>0</v>
      </c>
      <c r="J166" s="274" t="b">
        <v>1</v>
      </c>
      <c r="K166" s="274" t="str">
        <f>Translations!$B$701</f>
        <v>Var god använd CWT-verktyget i bladet ”SpecialBM” för att beräkna historiska verksamhetsnivåer.</v>
      </c>
      <c r="L166" s="274" t="s">
        <v>18</v>
      </c>
      <c r="O166" s="274" t="str">
        <f>Translations!$B$646</f>
        <v xml:space="preserve">Produktion av organiska baskemikalier genom krackning, reformering, delvis eller full oxidation eller genom liknande processer, med en produktionskapacitet som överstiger 100 ton per dag </v>
      </c>
    </row>
    <row r="167" spans="1:15" x14ac:dyDescent="0.25">
      <c r="A167" s="274" t="str">
        <f t="shared" si="2"/>
        <v xml:space="preserve">Produktion av organiska baskemikalier genom krackning, reformering, delvis eller full oxidation eller genom liknande processer, med en produktionskapacitet som överstiger 100 ton per dag </v>
      </c>
      <c r="B167" s="274">
        <v>23</v>
      </c>
      <c r="C167" s="274">
        <f t="shared" si="5"/>
        <v>44</v>
      </c>
      <c r="D167" s="274">
        <f t="shared" si="4"/>
        <v>44.1</v>
      </c>
      <c r="E167" s="343" t="str">
        <f t="shared" si="1"/>
        <v>23.44,1</v>
      </c>
      <c r="F167" s="274" t="str">
        <f>Translations!$B$746</f>
        <v>Styren</v>
      </c>
      <c r="G167" s="274" t="str">
        <f>Translations!$B$591</f>
        <v>ton</v>
      </c>
      <c r="H167" s="274" t="b">
        <v>1</v>
      </c>
      <c r="I167" s="274" t="b">
        <v>0</v>
      </c>
      <c r="J167" s="274" t="b">
        <v>1</v>
      </c>
      <c r="K167" s="274" t="str">
        <f>""</f>
        <v/>
      </c>
      <c r="L167" s="274"/>
      <c r="O167" s="274" t="str">
        <f>Translations!$B$646</f>
        <v xml:space="preserve">Produktion av organiska baskemikalier genom krackning, reformering, delvis eller full oxidation eller genom liknande processer, med en produktionskapacitet som överstiger 100 ton per dag </v>
      </c>
    </row>
    <row r="168" spans="1:15" x14ac:dyDescent="0.25">
      <c r="A168" s="274" t="str">
        <f t="shared" si="2"/>
        <v xml:space="preserve">Produktion av organiska baskemikalier genom krackning, reformering, delvis eller full oxidation eller genom liknande processer, med en produktionskapacitet som överstiger 100 ton per dag </v>
      </c>
      <c r="B168" s="274">
        <v>23</v>
      </c>
      <c r="C168" s="274">
        <f t="shared" si="5"/>
        <v>45</v>
      </c>
      <c r="D168" s="274">
        <f t="shared" si="4"/>
        <v>45.1</v>
      </c>
      <c r="E168" s="343" t="str">
        <f t="shared" si="1"/>
        <v>23.45,1</v>
      </c>
      <c r="F168" s="274" t="str">
        <f>Translations!$B$747</f>
        <v>Fenol/aceton</v>
      </c>
      <c r="G168" s="274" t="str">
        <f>Translations!$B$591</f>
        <v>ton</v>
      </c>
      <c r="H168" s="274" t="b">
        <v>1</v>
      </c>
      <c r="I168" s="274" t="b">
        <v>0</v>
      </c>
      <c r="J168" s="274" t="b">
        <v>0</v>
      </c>
      <c r="K168" s="274" t="str">
        <f>""</f>
        <v/>
      </c>
      <c r="L168" s="274"/>
      <c r="O168" s="274" t="str">
        <f>Translations!$B$646</f>
        <v xml:space="preserve">Produktion av organiska baskemikalier genom krackning, reformering, delvis eller full oxidation eller genom liknande processer, med en produktionskapacitet som överstiger 100 ton per dag </v>
      </c>
    </row>
    <row r="169" spans="1:15" x14ac:dyDescent="0.25">
      <c r="A169" s="274" t="str">
        <f t="shared" si="2"/>
        <v xml:space="preserve">Produktion av organiska baskemikalier genom krackning, reformering, delvis eller full oxidation eller genom liknande processer, med en produktionskapacitet som överstiger 100 ton per dag </v>
      </c>
      <c r="B169" s="274">
        <v>23</v>
      </c>
      <c r="C169" s="274">
        <f t="shared" si="5"/>
        <v>46</v>
      </c>
      <c r="D169" s="274">
        <f t="shared" si="4"/>
        <v>46.1</v>
      </c>
      <c r="E169" s="343" t="str">
        <f t="shared" si="1"/>
        <v>23.46,1</v>
      </c>
      <c r="F169" s="274" t="str">
        <f>Translations!$B$748</f>
        <v>Etylenoxid och etylenglykoler</v>
      </c>
      <c r="G169" s="274" t="str">
        <f>Translations!$B$591</f>
        <v>ton</v>
      </c>
      <c r="H169" s="274" t="b">
        <v>1</v>
      </c>
      <c r="I169" s="274" t="b">
        <v>0</v>
      </c>
      <c r="J169" s="274" t="b">
        <v>1</v>
      </c>
      <c r="K169" s="274" t="str">
        <f>Translations!$B$749</f>
        <v>Var god använd etylenoxid/etylenglykoler-verktyget i bladet ”SpecialBM” för att beräkna historiska verksamhetsnivåer.</v>
      </c>
      <c r="L169" s="274" t="s">
        <v>19</v>
      </c>
      <c r="O169" s="274" t="str">
        <f>Translations!$B$646</f>
        <v xml:space="preserve">Produktion av organiska baskemikalier genom krackning, reformering, delvis eller full oxidation eller genom liknande processer, med en produktionskapacitet som överstiger 100 ton per dag </v>
      </c>
    </row>
    <row r="170" spans="1:15" x14ac:dyDescent="0.25">
      <c r="A170" s="274" t="str">
        <f t="shared" si="2"/>
        <v xml:space="preserve">Produktion av organiska baskemikalier genom krackning, reformering, delvis eller full oxidation eller genom liknande processer, med en produktionskapacitet som överstiger 100 ton per dag </v>
      </c>
      <c r="B170" s="274">
        <v>23</v>
      </c>
      <c r="C170" s="274">
        <f t="shared" si="5"/>
        <v>47</v>
      </c>
      <c r="D170" s="274">
        <f t="shared" si="4"/>
        <v>47.1</v>
      </c>
      <c r="E170" s="343" t="str">
        <f t="shared" si="1"/>
        <v>23.47,1</v>
      </c>
      <c r="F170" s="274" t="str">
        <f>Translations!$B$750</f>
        <v>Vinylkloridmonomer</v>
      </c>
      <c r="G170" s="274" t="str">
        <f>Translations!$B$591</f>
        <v>ton</v>
      </c>
      <c r="H170" s="274" t="b">
        <v>1</v>
      </c>
      <c r="I170" s="274" t="b">
        <v>0</v>
      </c>
      <c r="J170" s="274" t="b">
        <v>0</v>
      </c>
      <c r="K170" s="274" t="str">
        <f>Translations!$B$751</f>
        <v>Var god använd VCM-verktyget i bladet ”SpecialBM” för att beräkna preliminär tilldelning.</v>
      </c>
      <c r="L170" s="274" t="s">
        <v>20</v>
      </c>
      <c r="O170" s="274" t="str">
        <f>Translations!$B$646</f>
        <v xml:space="preserve">Produktion av organiska baskemikalier genom krackning, reformering, delvis eller full oxidation eller genom liknande processer, med en produktionskapacitet som överstiger 100 ton per dag </v>
      </c>
    </row>
    <row r="171" spans="1:15" x14ac:dyDescent="0.25">
      <c r="A171" s="274" t="str">
        <f t="shared" si="2"/>
        <v xml:space="preserve">Produktion av organiska baskemikalier genom krackning, reformering, delvis eller full oxidation eller genom liknande processer, med en produktionskapacitet som överstiger 100 ton per dag </v>
      </c>
      <c r="B171" s="274">
        <v>23</v>
      </c>
      <c r="C171" s="274">
        <f t="shared" si="5"/>
        <v>48</v>
      </c>
      <c r="D171" s="274">
        <f t="shared" si="4"/>
        <v>48.1</v>
      </c>
      <c r="E171" s="343" t="str">
        <f t="shared" si="1"/>
        <v>23.48,1</v>
      </c>
      <c r="F171" s="274" t="str">
        <f>Translations!$B$752</f>
        <v>Suspensions-PVC (S-PVC)</v>
      </c>
      <c r="G171" s="274" t="str">
        <f>Translations!$B$591</f>
        <v>ton</v>
      </c>
      <c r="H171" s="274" t="b">
        <v>1</v>
      </c>
      <c r="I171" s="274" t="b">
        <v>0</v>
      </c>
      <c r="J171" s="274" t="b">
        <v>0</v>
      </c>
      <c r="K171" s="274" t="str">
        <f>""</f>
        <v/>
      </c>
      <c r="L171" s="274"/>
      <c r="O171" s="274" t="str">
        <f>Translations!$B$646</f>
        <v xml:space="preserve">Produktion av organiska baskemikalier genom krackning, reformering, delvis eller full oxidation eller genom liknande processer, med en produktionskapacitet som överstiger 100 ton per dag </v>
      </c>
    </row>
    <row r="172" spans="1:15" x14ac:dyDescent="0.25">
      <c r="A172" s="274" t="str">
        <f t="shared" si="2"/>
        <v xml:space="preserve">Produktion av organiska baskemikalier genom krackning, reformering, delvis eller full oxidation eller genom liknande processer, med en produktionskapacitet som överstiger 100 ton per dag </v>
      </c>
      <c r="B172" s="274">
        <v>23</v>
      </c>
      <c r="C172" s="274">
        <f t="shared" si="5"/>
        <v>49</v>
      </c>
      <c r="D172" s="274">
        <f t="shared" si="4"/>
        <v>49.1</v>
      </c>
      <c r="E172" s="343" t="str">
        <f t="shared" si="1"/>
        <v>23.49,1</v>
      </c>
      <c r="F172" s="274" t="str">
        <f>Translations!$B$753</f>
        <v>Emulsions-PVC (E-PVC)</v>
      </c>
      <c r="G172" s="274" t="str">
        <f>Translations!$B$591</f>
        <v>ton</v>
      </c>
      <c r="H172" s="274" t="b">
        <v>1</v>
      </c>
      <c r="I172" s="274" t="b">
        <v>0</v>
      </c>
      <c r="J172" s="274" t="b">
        <v>0</v>
      </c>
      <c r="K172" s="274" t="str">
        <f>""</f>
        <v/>
      </c>
      <c r="L172" s="274"/>
      <c r="O172" s="274" t="str">
        <f>Translations!$B$646</f>
        <v xml:space="preserve">Produktion av organiska baskemikalier genom krackning, reformering, delvis eller full oxidation eller genom liknande processer, med en produktionskapacitet som överstiger 100 ton per dag </v>
      </c>
    </row>
    <row r="173" spans="1:15" x14ac:dyDescent="0.25">
      <c r="A173" s="274" t="str">
        <f t="shared" si="2"/>
        <v>Produktion av vätgas (H2) och syntesgas med en produktionskapacitet som överstiger 5 ton per dag</v>
      </c>
      <c r="B173" s="274">
        <v>24</v>
      </c>
      <c r="C173" s="274">
        <f t="shared" si="5"/>
        <v>50</v>
      </c>
      <c r="D173" s="274">
        <f t="shared" si="4"/>
        <v>50.2</v>
      </c>
      <c r="E173" s="343" t="str">
        <f t="shared" si="1"/>
        <v>24.50,2</v>
      </c>
      <c r="F173" s="274" t="str">
        <f>Translations!$B$429</f>
        <v>Vätgas</v>
      </c>
      <c r="G173" s="274" t="str">
        <f>Translations!$B$591</f>
        <v>ton</v>
      </c>
      <c r="H173" s="274" t="b">
        <v>1</v>
      </c>
      <c r="I173" s="274" t="b">
        <v>1</v>
      </c>
      <c r="J173" s="274" t="b">
        <v>1</v>
      </c>
      <c r="K173" s="274" t="str">
        <f>Translations!$B$754</f>
        <v>Var god använd vätgasverktyget i bladet ”SpecialBM” för att beräkna historiska verksamhetsnivåer.</v>
      </c>
      <c r="L173" s="274" t="s">
        <v>21</v>
      </c>
      <c r="O173" s="274" t="str">
        <f>Translations!$B$852</f>
        <v>Produktion av vätgas (H2) och syntesgas med en produktionskapacitet som överstiger 5 ton per dag</v>
      </c>
    </row>
    <row r="174" spans="1:15" x14ac:dyDescent="0.25">
      <c r="A174" s="274" t="str">
        <f t="shared" si="2"/>
        <v>Produktion av vätgas (H2) och syntesgas med en produktionskapacitet som överstiger 5 ton per dag</v>
      </c>
      <c r="B174" s="274">
        <v>24</v>
      </c>
      <c r="C174" s="274">
        <f t="shared" si="5"/>
        <v>51</v>
      </c>
      <c r="D174" s="274">
        <f t="shared" si="4"/>
        <v>51.1</v>
      </c>
      <c r="E174" s="343" t="str">
        <f t="shared" si="1"/>
        <v>24.51,1</v>
      </c>
      <c r="F174" s="274" t="str">
        <f>Translations!$B$430</f>
        <v>Syntesgas</v>
      </c>
      <c r="G174" s="274" t="str">
        <f>Translations!$B$591</f>
        <v>ton</v>
      </c>
      <c r="H174" s="274" t="b">
        <v>1</v>
      </c>
      <c r="I174" s="274" t="b">
        <v>0</v>
      </c>
      <c r="J174" s="274" t="b">
        <v>1</v>
      </c>
      <c r="K174" s="274" t="str">
        <f>Translations!$B$755</f>
        <v>Var god använd syngasverktyget i bladet ”SpecialBM” för att beräkna historiska verksamhetsnivåer.</v>
      </c>
      <c r="L174" s="274" t="s">
        <v>22</v>
      </c>
      <c r="O174" s="274" t="str">
        <f>Translations!$B$852</f>
        <v>Produktion av vätgas (H2) och syntesgas med en produktionskapacitet som överstiger 5 ton per dag</v>
      </c>
    </row>
    <row r="175" spans="1:15" x14ac:dyDescent="0.25">
      <c r="A175" s="274" t="str">
        <f t="shared" si="2"/>
        <v xml:space="preserve">Produktion av natriumkarbonat (Na2CO3) och natriumbikarbonat (NaHCO3) </v>
      </c>
      <c r="B175" s="274">
        <v>25</v>
      </c>
      <c r="C175" s="274">
        <f t="shared" si="5"/>
        <v>52</v>
      </c>
      <c r="D175" s="274">
        <f t="shared" si="4"/>
        <v>52.1</v>
      </c>
      <c r="E175" s="343" t="str">
        <f t="shared" si="1"/>
        <v>25.52,1</v>
      </c>
      <c r="F175" s="274" t="str">
        <f>Translations!$B$756</f>
        <v>Natriumkarbonat (soda)</v>
      </c>
      <c r="G175" s="274" t="str">
        <f>Translations!$B$591</f>
        <v>ton</v>
      </c>
      <c r="H175" s="274" t="b">
        <v>1</v>
      </c>
      <c r="I175" s="274" t="b">
        <v>0</v>
      </c>
      <c r="J175" s="274" t="b">
        <v>0</v>
      </c>
      <c r="K175" s="274" t="str">
        <f>""</f>
        <v/>
      </c>
      <c r="L175" s="274"/>
      <c r="O175" s="274" t="str">
        <f>Translations!$B$648</f>
        <v xml:space="preserve">Produktion av natriumkarbonat (Na2CO3) och natriumbikarbonat (NaHCO3) </v>
      </c>
    </row>
    <row r="177" spans="1:11" s="11" customFormat="1" x14ac:dyDescent="0.25">
      <c r="A177" s="11" t="s">
        <v>133</v>
      </c>
    </row>
    <row r="178" spans="1:11" x14ac:dyDescent="0.25">
      <c r="A178" s="159"/>
      <c r="B178" s="159"/>
      <c r="C178" s="480" t="s">
        <v>1149</v>
      </c>
      <c r="D178" s="274" t="s">
        <v>2</v>
      </c>
      <c r="E178" s="247" t="s">
        <v>3</v>
      </c>
      <c r="F178" s="247" t="s">
        <v>134</v>
      </c>
      <c r="G178" s="247" t="s">
        <v>5</v>
      </c>
      <c r="H178" s="247" t="s">
        <v>6</v>
      </c>
      <c r="I178" s="247" t="s">
        <v>1147</v>
      </c>
      <c r="J178" s="247" t="s">
        <v>7</v>
      </c>
      <c r="K178" s="247" t="s">
        <v>8</v>
      </c>
    </row>
    <row r="179" spans="1:11" x14ac:dyDescent="0.25">
      <c r="A179" s="5"/>
      <c r="B179" s="5">
        <v>90</v>
      </c>
      <c r="C179" s="481">
        <v>91</v>
      </c>
      <c r="D179" s="482">
        <v>91.1</v>
      </c>
      <c r="E179" s="483" t="str">
        <f t="shared" ref="E179:E188" si="6">CONCATENATE(TEXT(B179,"00"),".",TEXT(D179,"00,0"))</f>
        <v>90.91,1</v>
      </c>
      <c r="F179" s="484" t="str">
        <f>Translations!$B$853</f>
        <v>Delanläggning med värmeriktmärke (KL | icke-CBAM)</v>
      </c>
      <c r="G179" s="485" t="s">
        <v>117</v>
      </c>
      <c r="H179" s="29" t="b">
        <v>1</v>
      </c>
      <c r="I179" s="247" t="b">
        <v>0</v>
      </c>
      <c r="J179" s="247"/>
      <c r="K179" s="247"/>
    </row>
    <row r="180" spans="1:11" x14ac:dyDescent="0.25">
      <c r="A180" s="5"/>
      <c r="B180" s="5">
        <v>90</v>
      </c>
      <c r="C180" s="481">
        <v>92</v>
      </c>
      <c r="D180" s="482">
        <v>92.1</v>
      </c>
      <c r="E180" s="483" t="str">
        <f t="shared" si="6"/>
        <v>90.92,1</v>
      </c>
      <c r="F180" s="484" t="str">
        <f>Translations!$B$854</f>
        <v>Delanläggning med värmeriktmärke (ej KL | icke-CBAM)</v>
      </c>
      <c r="G180" s="485" t="s">
        <v>117</v>
      </c>
      <c r="H180" s="29" t="b">
        <v>0</v>
      </c>
      <c r="I180" s="247" t="b">
        <v>0</v>
      </c>
      <c r="J180" s="247"/>
      <c r="K180" s="247"/>
    </row>
    <row r="181" spans="1:11" x14ac:dyDescent="0.25">
      <c r="A181" s="5"/>
      <c r="B181" s="5">
        <v>90</v>
      </c>
      <c r="C181" s="481"/>
      <c r="D181" s="482">
        <v>91.2</v>
      </c>
      <c r="E181" s="483" t="str">
        <f t="shared" si="6"/>
        <v>90.91,2</v>
      </c>
      <c r="F181" s="484" t="str">
        <f>Translations!$B$855</f>
        <v>Delanläggning med värmeriktmärke (KL | CBAM)</v>
      </c>
      <c r="G181" s="485" t="s">
        <v>117</v>
      </c>
      <c r="H181" s="29" t="b">
        <v>1</v>
      </c>
      <c r="I181" s="247" t="b">
        <v>1</v>
      </c>
      <c r="J181" s="247"/>
      <c r="K181" s="247"/>
    </row>
    <row r="182" spans="1:11" x14ac:dyDescent="0.25">
      <c r="A182" s="5"/>
      <c r="B182" s="5">
        <v>90</v>
      </c>
      <c r="C182" s="481">
        <v>93.1</v>
      </c>
      <c r="D182" s="482">
        <v>93.1</v>
      </c>
      <c r="E182" s="483" t="str">
        <f t="shared" si="6"/>
        <v>90.93,1</v>
      </c>
      <c r="F182" s="484" t="str">
        <f>Translations!$B$856</f>
        <v>Fjärrvärmedelanläggning</v>
      </c>
      <c r="G182" s="485" t="s">
        <v>117</v>
      </c>
      <c r="H182" s="29" t="b">
        <v>0</v>
      </c>
      <c r="I182" s="247" t="b">
        <v>0</v>
      </c>
      <c r="J182" s="247"/>
      <c r="K182" s="247"/>
    </row>
    <row r="183" spans="1:11" x14ac:dyDescent="0.25">
      <c r="A183" s="5"/>
      <c r="B183" s="5">
        <v>90</v>
      </c>
      <c r="C183" s="481">
        <v>94.1</v>
      </c>
      <c r="D183" s="482">
        <v>94.1</v>
      </c>
      <c r="E183" s="483" t="str">
        <f t="shared" si="6"/>
        <v>90.94,1</v>
      </c>
      <c r="F183" s="484" t="str">
        <f>Translations!$B$857</f>
        <v>Delanläggning med bränsleriktmärke (KL | icke-CBAM)</v>
      </c>
      <c r="G183" s="485" t="s">
        <v>117</v>
      </c>
      <c r="H183" s="29" t="b">
        <v>1</v>
      </c>
      <c r="I183" s="247" t="b">
        <v>0</v>
      </c>
      <c r="J183" s="247"/>
      <c r="K183" s="247"/>
    </row>
    <row r="184" spans="1:11" x14ac:dyDescent="0.25">
      <c r="A184" s="5"/>
      <c r="B184" s="5">
        <v>90</v>
      </c>
      <c r="C184" s="481">
        <v>95.1</v>
      </c>
      <c r="D184" s="482">
        <v>95.1</v>
      </c>
      <c r="E184" s="483" t="str">
        <f t="shared" si="6"/>
        <v>90.95,1</v>
      </c>
      <c r="F184" s="484" t="str">
        <f>Translations!$B$858</f>
        <v>Delanläggning med bränsleriktmärke (ej KL | icke-CBAM)</v>
      </c>
      <c r="G184" s="485" t="s">
        <v>117</v>
      </c>
      <c r="H184" s="29" t="b">
        <v>0</v>
      </c>
      <c r="I184" s="247" t="b">
        <v>0</v>
      </c>
      <c r="J184" s="247"/>
      <c r="K184" s="247"/>
    </row>
    <row r="185" spans="1:11" x14ac:dyDescent="0.25">
      <c r="A185" s="5"/>
      <c r="B185" s="5">
        <v>90</v>
      </c>
      <c r="C185" s="481"/>
      <c r="D185" s="482">
        <v>94.2</v>
      </c>
      <c r="E185" s="483" t="str">
        <f t="shared" si="6"/>
        <v>90.94,2</v>
      </c>
      <c r="F185" s="484" t="str">
        <f>Translations!$B$859</f>
        <v>Delanläggning med bränsleriktmärke (KL | CBAM)</v>
      </c>
      <c r="G185" s="485" t="s">
        <v>117</v>
      </c>
      <c r="H185" s="29" t="b">
        <v>0</v>
      </c>
      <c r="I185" s="247" t="b">
        <v>1</v>
      </c>
      <c r="J185" s="247"/>
      <c r="K185" s="247"/>
    </row>
    <row r="186" spans="1:11" x14ac:dyDescent="0.25">
      <c r="A186" s="5"/>
      <c r="B186" s="5">
        <v>90</v>
      </c>
      <c r="C186" s="481">
        <v>96.1</v>
      </c>
      <c r="D186" s="482">
        <v>96.1</v>
      </c>
      <c r="E186" s="483" t="str">
        <f t="shared" si="6"/>
        <v>90.96,1</v>
      </c>
      <c r="F186" s="484" t="str">
        <f>Translations!$B$860</f>
        <v>Delanläggning med processutsläpp (KL | icke-CBAM)</v>
      </c>
      <c r="G186" s="485" t="s">
        <v>121</v>
      </c>
      <c r="H186" s="29" t="b">
        <v>1</v>
      </c>
      <c r="I186" s="247" t="b">
        <v>0</v>
      </c>
      <c r="J186" s="247"/>
      <c r="K186" s="247"/>
    </row>
    <row r="187" spans="1:11" x14ac:dyDescent="0.25">
      <c r="A187" s="5"/>
      <c r="B187" s="5">
        <v>90</v>
      </c>
      <c r="C187" s="481">
        <v>97.1</v>
      </c>
      <c r="D187" s="482">
        <v>97.1</v>
      </c>
      <c r="E187" s="483" t="str">
        <f t="shared" si="6"/>
        <v>90.97,1</v>
      </c>
      <c r="F187" s="484" t="str">
        <f>Translations!$B$861</f>
        <v>Delanläggning med processutsläpp (ej KL | icke-CBAM)</v>
      </c>
      <c r="G187" s="485" t="s">
        <v>121</v>
      </c>
      <c r="H187" s="29" t="b">
        <v>0</v>
      </c>
      <c r="I187" s="247" t="b">
        <v>0</v>
      </c>
      <c r="J187" s="247"/>
      <c r="K187" s="247"/>
    </row>
    <row r="188" spans="1:11" x14ac:dyDescent="0.25">
      <c r="A188" s="5"/>
      <c r="B188" s="5">
        <v>90</v>
      </c>
      <c r="C188" s="481"/>
      <c r="D188" s="482">
        <v>96.2</v>
      </c>
      <c r="E188" s="483" t="str">
        <f t="shared" si="6"/>
        <v>90.96,2</v>
      </c>
      <c r="F188" s="484" t="str">
        <f>Translations!$B$862</f>
        <v>Delanläggning med processutsläpp (KL | CBAM)</v>
      </c>
      <c r="G188" s="485" t="s">
        <v>121</v>
      </c>
      <c r="H188" s="29" t="b">
        <v>0</v>
      </c>
      <c r="I188" s="247" t="b">
        <v>1</v>
      </c>
      <c r="J188" s="247"/>
      <c r="K188" s="247"/>
    </row>
    <row r="190" spans="1:11" s="11" customFormat="1" x14ac:dyDescent="0.25">
      <c r="A190" s="11" t="s">
        <v>167</v>
      </c>
    </row>
    <row r="191" spans="1:11" x14ac:dyDescent="0.25">
      <c r="A191" s="341" t="s">
        <v>161</v>
      </c>
      <c r="B191" s="245" t="str">
        <f>Translations!$B$768</f>
        <v>10.1.5. (a) En mängd utsläpp för produktion av restgasen tillskrivs den delanläggning med produktriktmärke där restgasen produceras</v>
      </c>
      <c r="C191" s="245" t="str">
        <f>Translations!$B$769</f>
        <v>10.1.5. (b) En mängd utsläpp som avsätts för förbrukning av restgasen tillskrivs den delanläggning med produktriktmärke, delanläggning med värmeriktmärke, fjärrvärmedelanläggning eller delanläggning med bränsleriktmärke där den förbrukas</v>
      </c>
    </row>
    <row r="192" spans="1:11" x14ac:dyDescent="0.25">
      <c r="A192" s="341" t="s">
        <v>158</v>
      </c>
      <c r="B192" s="245" t="str">
        <f>Translations!$B$770</f>
        <v>3.1. Tillämpliga metoder</v>
      </c>
      <c r="C192" s="245" t="str">
        <f>Translations!$B$771</f>
        <v>3.2. Metod för att hänföra uppgifter till delanläggningar</v>
      </c>
      <c r="D192" s="245" t="str">
        <f>Translations!$B$772</f>
        <v>3.3. Mätinstrument eller förfaranden som inte står under verksamhetsutövarens kontroll</v>
      </c>
      <c r="E192" s="245" t="str">
        <f>Translations!$B$773</f>
        <v>3.4. Indirekta bestämningsmetoder</v>
      </c>
    </row>
    <row r="193" spans="1:7" x14ac:dyDescent="0.25">
      <c r="A193" s="341" t="s">
        <v>159</v>
      </c>
      <c r="B193" s="245" t="str">
        <f>Translations!$B$774</f>
        <v>3.2. 1. (a) Produkter i samma produktionslinje, insatsvaror, utgående varor och motsvarande utsläpp ska tillskrivas sekventiellt på grundval av driftstiden per år för varje delanläggning</v>
      </c>
      <c r="C193" s="245" t="str">
        <f>Translations!$B$775</f>
        <v>3.2. 1. (b) På grundval av massan eller volymen för enskilda produkter som tillverkats eller skattningar på grundval av fri reaktionsentalpi för de kemiska reaktioner som ingår eller på grundval av en annan lämplig fördelningsnyckel som bygger på en sund vetenskaplig metod</v>
      </c>
      <c r="D193" s="245" t="str">
        <f>Translations!$B$776</f>
        <v>3.2. 2. (a) Uppdelningen ska baseras på en bestämningsmetod, t.ex. individuell mätning, beräkning eller korrelation, och ska tillämpas lika för varje delanläggning – ”avstämningsfaktor”</v>
      </c>
      <c r="E193" s="245" t="str">
        <f>Translations!$B$777</f>
        <v xml:space="preserve">3.2. 2. (b) Uppgifterna får subtraheras från de sammanlagda uppgifterna för anläggningen </v>
      </c>
    </row>
    <row r="194" spans="1:7" x14ac:dyDescent="0.25">
      <c r="A194" s="341" t="s">
        <v>160</v>
      </c>
      <c r="B194" s="245" t="str">
        <f>Translations!$B$778</f>
        <v>3.3. (a) Belopp på fakturor som utfärdas av en handelspartner</v>
      </c>
      <c r="C194" s="245" t="str">
        <f>Translations!$B$779</f>
        <v xml:space="preserve">3.3. (b) Direkta avläsningar från mätsystemen </v>
      </c>
      <c r="D194" s="245" t="str">
        <f>Translations!$B$780</f>
        <v>3.3. (c) Användning av empiriska korrelationer som tillhandahålls av ett behörigt och oberoende organ, t.ex. leverantörer av utrustning, tjänsteleverantörer eller ackrediterade laboratorier</v>
      </c>
    </row>
    <row r="195" spans="1:7" x14ac:dyDescent="0.25">
      <c r="A195" s="341" t="s">
        <v>156</v>
      </c>
      <c r="B195" s="245" t="str">
        <f>Translations!$B$781</f>
        <v>3.4. – Beräkning på grundval av en känd kemisk eller fysisk process med hjälp av hänvisningsvärden</v>
      </c>
      <c r="C195" s="245" t="str">
        <f>Translations!$B$782</f>
        <v xml:space="preserve">3.4. – Beräkning på grundval av anläggningens konstruktionsuppgifter </v>
      </c>
      <c r="D195" s="245" t="str">
        <f>Translations!$B$783</f>
        <v>3.4. – Korrelation som bygger på empiriska tester för bestämning av skattningsvärden</v>
      </c>
    </row>
    <row r="196" spans="1:7" x14ac:dyDescent="0.25">
      <c r="A196" s="341" t="s">
        <v>153</v>
      </c>
      <c r="B196" s="245" t="str">
        <f>Translations!$B$863</f>
        <v>4.4 a Metoder i enlighet med den övervakningsplan som godkänts enligt förordning (EU) 2018/2066.</v>
      </c>
      <c r="C196" s="245" t="str">
        <f>Translations!$B$785</f>
        <v>4.4 (b) Avläsningar av mätinstrument som omfattas av nationell lagstadgad metrologisk kontroll eller mätinstrument som uppfyller kraven i direktiv 2014/31/EU eller direktiv 2014/32/EU för direkt bestämning av en datamängd</v>
      </c>
      <c r="D196" s="245" t="str">
        <f>Translations!$B$786</f>
        <v>4.4 (c) Avläsningar av mätinstrument som står under verksamhetsutövarens kontroll för direkt bestämning av en datamängd som inte omfattas av led b</v>
      </c>
      <c r="E196" s="245" t="str">
        <f>Translations!$B$787</f>
        <v>4.4 (d) Avläsningar av mätinstrument som inte står under verksamhetsutövarens kontroll för direkt bestämning av en datamängd som inte omfattas av led b</v>
      </c>
      <c r="F196" s="245" t="str">
        <f>Translations!$B$788</f>
        <v>4.4 (e) Avläsningar av mätinstrument för indirekt bestämning av en datamängd, under förutsättning att ett lämpligt samband mellan mätningen och datamängden i fråga har etablerats i enlighet med avsnitt 3.4 i denna bilaga</v>
      </c>
      <c r="G196" s="245" t="str">
        <f>Translations!$B$789</f>
        <v>4.4 (f) Andra metoder, särskilt för historiska uppgifter eller när ingen annan datakälla kan identifieras som tillgänglig av verksamhetsutövaren</v>
      </c>
    </row>
    <row r="197" spans="1:7" x14ac:dyDescent="0.25">
      <c r="A197" s="341" t="s">
        <v>155</v>
      </c>
      <c r="B197" s="245" t="str">
        <f>Translations!$B$790</f>
        <v>4.5. (a) Avläsningar av mätinstrument som omfattas av nationell lagstadgad metrologisk kontroll eller mätinstrument som uppfyller kraven i direktiv 2014/31/EU eller direktiv 2014/32/EU för direkt bestämning av en datamängd</v>
      </c>
      <c r="C197" s="245" t="str">
        <f>Translations!$B$791</f>
        <v>4.5. (b) Avläsningar av mätinstrument som står under verksamhetsutövarens kontroll för direkt bestämning av en datamängd som inte omfattas av led a.</v>
      </c>
      <c r="D197" s="245" t="str">
        <f>Translations!$B$792</f>
        <v>4.5. (c) Avläsningar av mätinstrument som inte står under verksamhetsutövarens kontroll för direkt bestämning av en datamängd som inte omfattas av led a</v>
      </c>
      <c r="E197" s="245" t="str">
        <f>Translations!$B$793</f>
        <v>4.5. (d) Avläsningar av mätinstrument för indirekt bestämning av en datamängd, under förutsättning att ett lämpligt samband mellan mätningen och datamängden i fråga har etablerats i enlighet med avsnitt 3.4 i bilaga VII till FAR</v>
      </c>
      <c r="F197" s="245" t="str">
        <f>Translations!$B$794</f>
        <v>4.5. (e) Beräkning av en proxyvariabel för att fastställa nettomängderna mätbar värme i enlighet med metod 3 i avsnitt 7.2 i bilaga VII till FAR</v>
      </c>
      <c r="G197" s="245" t="str">
        <f>Translations!$B$795</f>
        <v>4.5. (f) Andra metoder, särskilt för historiska uppgifter eller när ingen annan datakälla kan identifieras som tillgänglig av verksamhetsutövaren</v>
      </c>
    </row>
    <row r="198" spans="1:7" x14ac:dyDescent="0.25">
      <c r="A198" s="341" t="s">
        <v>157</v>
      </c>
      <c r="B198" s="245" t="str">
        <f>Translations!$B$864</f>
        <v>4.6 a Metoder för att fastställa beräkningsfaktorer i enlighet med den övervakningsplan som godkänts enligt förordning (EU) 2018/2066.</v>
      </c>
      <c r="C198" s="245" t="str">
        <f>Translations!$B$797</f>
        <v>4.6. (b) Laboratorieanalyser i enlighet med avsnitt 6.1 i bilaga VII till FAR</v>
      </c>
      <c r="D198" s="245" t="str">
        <f>Translations!$B$798</f>
        <v>4.6. (c) Laboratorieanalyser i enlighet med avsnitt 6.2 i bilaga VII till FAR</v>
      </c>
      <c r="E198" s="245" t="str">
        <f>Translations!$B$799</f>
        <v>4.6. (d) Konstanta värden på grundval av en av följande datakällor: standardfaktorer, hänvisningsvärden, värden som specificeras och garanteras av leverantören</v>
      </c>
      <c r="F198" s="245" t="str">
        <f>Translations!$B$800</f>
        <v>4.6. (e) Konstanta värden på grundval av en av följande datakällor: standard-/stökiometriska faktorer, analysbaserade värden, andra värden på grundval av vetenskapliga belägg</v>
      </c>
    </row>
    <row r="199" spans="1:7" x14ac:dyDescent="0.25">
      <c r="A199" s="341" t="s">
        <v>169</v>
      </c>
      <c r="B199" s="245" t="str">
        <f>Translations!$B$801</f>
        <v>5. (a) Baserat på fortlöpande mätning i den process där materialet förbrukas eller produceras</v>
      </c>
      <c r="C199" s="245" t="str">
        <f>Translations!$B$802</f>
        <v>5. (b) Baserat på sammanställning av mätningar av mängder som levereras eller produceras separat med beaktande av relevanta lagerförändringar</v>
      </c>
    </row>
    <row r="200" spans="1:7" x14ac:dyDescent="0.25">
      <c r="A200" s="341" t="s">
        <v>154</v>
      </c>
      <c r="B200" s="262" t="str">
        <f>Translations!$B$803</f>
        <v>7.2. Metod 1: Med hjälp av mätningar</v>
      </c>
      <c r="C200" s="262" t="str">
        <f>Translations!$B$804</f>
        <v>7.2. Metod 2: Med hjälp av dokumentation</v>
      </c>
      <c r="D200" s="262" t="str">
        <f>Translations!$B$805</f>
        <v>7.2. Metod 3: Beräkning av en proxyvariabel baserad på uppmätt effektivitet</v>
      </c>
      <c r="E200" s="262" t="str">
        <f>Translations!$B$806</f>
        <v>7.2. Metod 4: Beräkning av en proxyvariabel baserad på referenseffektiviteten</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00FF"/>
  </sheetPr>
  <dimension ref="A1"/>
  <sheetViews>
    <sheetView workbookViewId="0"/>
  </sheetViews>
  <sheetFormatPr defaultColWidth="11.44140625" defaultRowHeight="14.4" x14ac:dyDescent="0.3"/>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6" tint="-0.499984740745262"/>
  </sheetPr>
  <dimension ref="A1:D864"/>
  <sheetViews>
    <sheetView workbookViewId="0">
      <pane xSplit="1" ySplit="1" topLeftCell="B179" activePane="bottomRight" state="frozen"/>
      <selection pane="topRight" activeCell="B1" sqref="B1"/>
      <selection pane="bottomLeft" activeCell="A2" sqref="A2"/>
      <selection pane="bottomRight" activeCell="B74" sqref="B74"/>
    </sheetView>
  </sheetViews>
  <sheetFormatPr defaultColWidth="11.44140625" defaultRowHeight="14.4" x14ac:dyDescent="0.3"/>
  <cols>
    <col min="1" max="1" width="9.44140625" style="519" customWidth="1"/>
    <col min="2" max="3" width="60.6640625" style="519" customWidth="1"/>
    <col min="4" max="4" width="11.44140625" style="404"/>
    <col min="5" max="16384" width="11.44140625" style="519"/>
  </cols>
  <sheetData>
    <row r="1" spans="1:4" ht="15" thickBot="1" x14ac:dyDescent="0.35">
      <c r="A1" s="405" t="s">
        <v>100</v>
      </c>
      <c r="B1" s="405" t="s">
        <v>343</v>
      </c>
      <c r="C1" s="405" t="s">
        <v>344</v>
      </c>
    </row>
    <row r="2" spans="1:4" ht="15" thickBot="1" x14ac:dyDescent="0.3">
      <c r="A2" s="467">
        <v>1</v>
      </c>
      <c r="B2" s="406" t="s">
        <v>1256</v>
      </c>
      <c r="D2" s="407" t="s">
        <v>864</v>
      </c>
    </row>
    <row r="3" spans="1:4" x14ac:dyDescent="0.3">
      <c r="A3" s="467">
        <v>2</v>
      </c>
      <c r="B3" t="s">
        <v>1257</v>
      </c>
      <c r="D3" s="407" t="s">
        <v>734</v>
      </c>
    </row>
    <row r="4" spans="1:4" x14ac:dyDescent="0.3">
      <c r="A4" s="467">
        <v>3</v>
      </c>
      <c r="B4" t="s">
        <v>1258</v>
      </c>
      <c r="D4" s="407" t="s">
        <v>866</v>
      </c>
    </row>
    <row r="5" spans="1:4" x14ac:dyDescent="0.3">
      <c r="A5" s="467">
        <v>4</v>
      </c>
      <c r="B5" t="s">
        <v>1259</v>
      </c>
      <c r="D5" s="407" t="s">
        <v>735</v>
      </c>
    </row>
    <row r="6" spans="1:4" ht="24.6" x14ac:dyDescent="0.4">
      <c r="A6" s="467">
        <v>5</v>
      </c>
      <c r="B6" s="408" t="s">
        <v>1260</v>
      </c>
      <c r="D6" s="407" t="s">
        <v>345</v>
      </c>
    </row>
    <row r="7" spans="1:4" ht="17.399999999999999" x14ac:dyDescent="0.3">
      <c r="A7" s="467">
        <v>6</v>
      </c>
      <c r="B7" s="409" t="s">
        <v>1261</v>
      </c>
      <c r="D7" s="407" t="s">
        <v>346</v>
      </c>
    </row>
    <row r="8" spans="1:4" ht="15" thickBot="1" x14ac:dyDescent="0.35">
      <c r="A8" s="467">
        <v>7</v>
      </c>
      <c r="B8" t="s">
        <v>1262</v>
      </c>
      <c r="D8" s="407" t="s">
        <v>355</v>
      </c>
    </row>
    <row r="9" spans="1:4" x14ac:dyDescent="0.3">
      <c r="A9" s="467">
        <v>8</v>
      </c>
      <c r="B9" s="410" t="s">
        <v>1263</v>
      </c>
      <c r="D9" s="407" t="s">
        <v>347</v>
      </c>
    </row>
    <row r="10" spans="1:4" ht="15" thickBot="1" x14ac:dyDescent="0.35">
      <c r="A10" s="467">
        <v>9</v>
      </c>
      <c r="B10" s="411" t="s">
        <v>1264</v>
      </c>
      <c r="D10" s="407" t="s">
        <v>348</v>
      </c>
    </row>
    <row r="11" spans="1:4" ht="15" thickBot="1" x14ac:dyDescent="0.35">
      <c r="A11" s="467">
        <v>10</v>
      </c>
      <c r="B11" s="392" t="s">
        <v>1265</v>
      </c>
      <c r="D11" s="407" t="s">
        <v>349</v>
      </c>
    </row>
    <row r="12" spans="1:4" x14ac:dyDescent="0.3">
      <c r="A12" s="467">
        <v>11</v>
      </c>
      <c r="B12" s="410" t="s">
        <v>1266</v>
      </c>
      <c r="D12" s="407" t="s">
        <v>438</v>
      </c>
    </row>
    <row r="13" spans="1:4" x14ac:dyDescent="0.3">
      <c r="A13" s="467">
        <v>12</v>
      </c>
      <c r="B13" s="565" t="s">
        <v>1267</v>
      </c>
      <c r="D13" s="407" t="s">
        <v>350</v>
      </c>
    </row>
    <row r="14" spans="1:4" ht="15" thickBot="1" x14ac:dyDescent="0.3">
      <c r="A14" s="467">
        <v>13</v>
      </c>
      <c r="B14" s="412" t="s">
        <v>1268</v>
      </c>
      <c r="D14" s="407" t="s">
        <v>351</v>
      </c>
    </row>
    <row r="15" spans="1:4" ht="26.4" x14ac:dyDescent="0.3">
      <c r="A15" s="467">
        <v>14</v>
      </c>
      <c r="B15" s="413" t="s">
        <v>1269</v>
      </c>
      <c r="D15" s="407" t="s">
        <v>352</v>
      </c>
    </row>
    <row r="16" spans="1:4" x14ac:dyDescent="0.3">
      <c r="A16" s="467">
        <v>15</v>
      </c>
      <c r="B16" s="414" t="s">
        <v>1270</v>
      </c>
      <c r="D16" s="407" t="s">
        <v>353</v>
      </c>
    </row>
    <row r="17" spans="1:4" x14ac:dyDescent="0.3">
      <c r="A17" s="467">
        <v>16</v>
      </c>
      <c r="B17" s="566" t="s">
        <v>1271</v>
      </c>
      <c r="D17" s="407" t="s">
        <v>354</v>
      </c>
    </row>
    <row r="18" spans="1:4" x14ac:dyDescent="0.3">
      <c r="A18" s="467">
        <v>17</v>
      </c>
      <c r="B18" t="s">
        <v>1272</v>
      </c>
      <c r="D18" s="407" t="s">
        <v>865</v>
      </c>
    </row>
    <row r="19" spans="1:4" x14ac:dyDescent="0.3">
      <c r="A19" s="467">
        <v>18</v>
      </c>
      <c r="B19" t="s">
        <v>1273</v>
      </c>
      <c r="D19" s="407" t="s">
        <v>733</v>
      </c>
    </row>
    <row r="20" spans="1:4" ht="15.6" x14ac:dyDescent="0.3">
      <c r="A20" s="467">
        <v>19</v>
      </c>
      <c r="B20" s="415" t="s">
        <v>1274</v>
      </c>
      <c r="D20" s="407" t="s">
        <v>356</v>
      </c>
    </row>
    <row r="21" spans="1:4" ht="66" x14ac:dyDescent="0.3">
      <c r="A21" s="467">
        <v>20</v>
      </c>
      <c r="B21" s="501" t="s">
        <v>1275</v>
      </c>
      <c r="D21" s="407" t="s">
        <v>357</v>
      </c>
    </row>
    <row r="22" spans="1:4" x14ac:dyDescent="0.3">
      <c r="A22" s="467">
        <v>21</v>
      </c>
      <c r="B22" t="s">
        <v>253</v>
      </c>
      <c r="D22" s="407" t="s">
        <v>358</v>
      </c>
    </row>
    <row r="23" spans="1:4" ht="79.2" x14ac:dyDescent="0.3">
      <c r="A23" s="467">
        <v>22</v>
      </c>
      <c r="B23" s="469" t="s">
        <v>1276</v>
      </c>
      <c r="D23" s="407" t="s">
        <v>359</v>
      </c>
    </row>
    <row r="24" spans="1:4" x14ac:dyDescent="0.3">
      <c r="A24" s="467">
        <v>23</v>
      </c>
      <c r="B24" s="470" t="s">
        <v>1146</v>
      </c>
      <c r="D24" s="407" t="s">
        <v>360</v>
      </c>
    </row>
    <row r="25" spans="1:4" ht="39.6" x14ac:dyDescent="0.3">
      <c r="A25" s="467">
        <v>24</v>
      </c>
      <c r="B25" s="501" t="s">
        <v>1277</v>
      </c>
      <c r="D25" s="407" t="s">
        <v>361</v>
      </c>
    </row>
    <row r="26" spans="1:4" ht="105.6" x14ac:dyDescent="0.3">
      <c r="A26" s="467">
        <v>25</v>
      </c>
      <c r="B26" s="501" t="s">
        <v>1278</v>
      </c>
      <c r="D26" s="407" t="s">
        <v>362</v>
      </c>
    </row>
    <row r="27" spans="1:4" ht="34.799999999999997" x14ac:dyDescent="0.3">
      <c r="A27" s="467">
        <v>26</v>
      </c>
      <c r="B27" s="507" t="s">
        <v>1279</v>
      </c>
      <c r="D27" s="407" t="s">
        <v>363</v>
      </c>
    </row>
    <row r="28" spans="1:4" ht="15.6" x14ac:dyDescent="0.3">
      <c r="A28" s="467">
        <v>27</v>
      </c>
      <c r="B28" s="415" t="s">
        <v>1280</v>
      </c>
      <c r="D28" s="407" t="s">
        <v>364</v>
      </c>
    </row>
    <row r="29" spans="1:4" ht="26.4" x14ac:dyDescent="0.3">
      <c r="A29" s="467">
        <v>28</v>
      </c>
      <c r="B29" s="501" t="s">
        <v>1281</v>
      </c>
      <c r="D29" s="407" t="s">
        <v>365</v>
      </c>
    </row>
    <row r="30" spans="1:4" ht="52.8" x14ac:dyDescent="0.3">
      <c r="A30" s="467">
        <v>29</v>
      </c>
      <c r="B30" s="501" t="s">
        <v>1282</v>
      </c>
      <c r="D30" s="407" t="s">
        <v>366</v>
      </c>
    </row>
    <row r="31" spans="1:4" ht="79.2" x14ac:dyDescent="0.3">
      <c r="A31" s="467">
        <v>30</v>
      </c>
      <c r="B31" s="501" t="s">
        <v>1283</v>
      </c>
      <c r="D31" s="407" t="s">
        <v>367</v>
      </c>
    </row>
    <row r="32" spans="1:4" ht="52.8" x14ac:dyDescent="0.3">
      <c r="A32" s="467">
        <v>31</v>
      </c>
      <c r="B32" s="501" t="s">
        <v>1284</v>
      </c>
      <c r="D32" s="407" t="s">
        <v>368</v>
      </c>
    </row>
    <row r="33" spans="1:4" ht="26.4" x14ac:dyDescent="0.3">
      <c r="A33" s="467">
        <v>32</v>
      </c>
      <c r="B33" s="501" t="s">
        <v>1285</v>
      </c>
      <c r="D33" s="407" t="s">
        <v>369</v>
      </c>
    </row>
    <row r="34" spans="1:4" x14ac:dyDescent="0.3">
      <c r="A34" s="467">
        <v>33</v>
      </c>
      <c r="B34" s="110" t="s">
        <v>1286</v>
      </c>
      <c r="D34" s="407" t="s">
        <v>370</v>
      </c>
    </row>
    <row r="35" spans="1:4" x14ac:dyDescent="0.3">
      <c r="A35" s="467">
        <v>34</v>
      </c>
      <c r="B35" s="113" t="s">
        <v>1287</v>
      </c>
      <c r="D35" s="407" t="s">
        <v>371</v>
      </c>
    </row>
    <row r="36" spans="1:4" ht="26.4" x14ac:dyDescent="0.3">
      <c r="A36" s="467">
        <v>35</v>
      </c>
      <c r="B36" s="504" t="s">
        <v>1288</v>
      </c>
      <c r="D36" s="407" t="s">
        <v>372</v>
      </c>
    </row>
    <row r="37" spans="1:4" x14ac:dyDescent="0.3">
      <c r="A37" s="467">
        <v>36</v>
      </c>
      <c r="B37" s="113" t="s">
        <v>1289</v>
      </c>
      <c r="D37" s="407" t="s">
        <v>373</v>
      </c>
    </row>
    <row r="38" spans="1:4" ht="26.4" x14ac:dyDescent="0.3">
      <c r="A38" s="467">
        <v>37</v>
      </c>
      <c r="B38" s="504" t="s">
        <v>1290</v>
      </c>
      <c r="D38" s="407" t="s">
        <v>374</v>
      </c>
    </row>
    <row r="39" spans="1:4" x14ac:dyDescent="0.3">
      <c r="A39" s="467">
        <v>38</v>
      </c>
      <c r="B39" s="113" t="s">
        <v>1291</v>
      </c>
      <c r="D39" s="407" t="s">
        <v>375</v>
      </c>
    </row>
    <row r="40" spans="1:4" x14ac:dyDescent="0.3">
      <c r="A40" s="467">
        <v>39</v>
      </c>
      <c r="B40" s="504" t="s">
        <v>1292</v>
      </c>
      <c r="D40" s="407" t="s">
        <v>376</v>
      </c>
    </row>
    <row r="41" spans="1:4" x14ac:dyDescent="0.3">
      <c r="A41" s="467">
        <v>40</v>
      </c>
      <c r="B41" s="113" t="s">
        <v>1293</v>
      </c>
      <c r="D41" s="407" t="s">
        <v>377</v>
      </c>
    </row>
    <row r="42" spans="1:4" ht="26.4" x14ac:dyDescent="0.3">
      <c r="A42" s="467">
        <v>41</v>
      </c>
      <c r="B42" s="504" t="s">
        <v>1294</v>
      </c>
      <c r="D42" s="407" t="s">
        <v>378</v>
      </c>
    </row>
    <row r="43" spans="1:4" x14ac:dyDescent="0.3">
      <c r="A43" s="467">
        <v>42</v>
      </c>
      <c r="B43" s="114" t="s">
        <v>1295</v>
      </c>
      <c r="D43" s="407" t="s">
        <v>379</v>
      </c>
    </row>
    <row r="44" spans="1:4" ht="26.4" x14ac:dyDescent="0.3">
      <c r="A44" s="467">
        <v>43</v>
      </c>
      <c r="B44" s="505" t="s">
        <v>1296</v>
      </c>
      <c r="D44" s="407" t="s">
        <v>380</v>
      </c>
    </row>
    <row r="45" spans="1:4" x14ac:dyDescent="0.3">
      <c r="A45" s="467">
        <v>44</v>
      </c>
      <c r="B45" s="416" t="s">
        <v>1297</v>
      </c>
      <c r="D45" s="407" t="s">
        <v>381</v>
      </c>
    </row>
    <row r="46" spans="1:4" x14ac:dyDescent="0.3">
      <c r="A46" s="467">
        <v>45</v>
      </c>
      <c r="B46" s="413" t="s">
        <v>1298</v>
      </c>
      <c r="D46" s="407" t="s">
        <v>382</v>
      </c>
    </row>
    <row r="47" spans="1:4" x14ac:dyDescent="0.3">
      <c r="A47" s="467">
        <v>46</v>
      </c>
      <c r="B47" s="417" t="s">
        <v>1299</v>
      </c>
      <c r="D47" s="407" t="s">
        <v>383</v>
      </c>
    </row>
    <row r="48" spans="1:4" x14ac:dyDescent="0.3">
      <c r="A48" s="467">
        <v>47</v>
      </c>
      <c r="B48" s="418" t="s">
        <v>1300</v>
      </c>
      <c r="D48" s="407" t="s">
        <v>384</v>
      </c>
    </row>
    <row r="49" spans="1:4" x14ac:dyDescent="0.3">
      <c r="A49" s="467">
        <v>48</v>
      </c>
      <c r="B49" s="417" t="s">
        <v>1301</v>
      </c>
      <c r="D49" s="407" t="s">
        <v>385</v>
      </c>
    </row>
    <row r="50" spans="1:4" ht="26.4" x14ac:dyDescent="0.3">
      <c r="A50" s="467">
        <v>49</v>
      </c>
      <c r="B50" s="417" t="s">
        <v>1302</v>
      </c>
      <c r="D50" s="407" t="s">
        <v>386</v>
      </c>
    </row>
    <row r="51" spans="1:4" x14ac:dyDescent="0.3">
      <c r="A51" s="467">
        <v>50</v>
      </c>
      <c r="B51" s="419" t="s">
        <v>1303</v>
      </c>
      <c r="D51" s="407" t="s">
        <v>387</v>
      </c>
    </row>
    <row r="52" spans="1:4" ht="26.4" x14ac:dyDescent="0.3">
      <c r="A52" s="467">
        <v>51</v>
      </c>
      <c r="B52" s="419" t="s">
        <v>1304</v>
      </c>
      <c r="D52" s="407" t="s">
        <v>388</v>
      </c>
    </row>
    <row r="53" spans="1:4" ht="26.4" x14ac:dyDescent="0.3">
      <c r="A53" s="467">
        <v>52</v>
      </c>
      <c r="B53" s="417" t="s">
        <v>1305</v>
      </c>
      <c r="D53" s="407" t="s">
        <v>389</v>
      </c>
    </row>
    <row r="54" spans="1:4" ht="26.4" x14ac:dyDescent="0.3">
      <c r="A54" s="467">
        <v>53</v>
      </c>
      <c r="B54" s="417" t="s">
        <v>1306</v>
      </c>
      <c r="D54" s="407" t="s">
        <v>390</v>
      </c>
    </row>
    <row r="55" spans="1:4" x14ac:dyDescent="0.3">
      <c r="A55" s="467">
        <v>54</v>
      </c>
      <c r="B55" s="417" t="s">
        <v>1307</v>
      </c>
      <c r="D55" s="407" t="s">
        <v>391</v>
      </c>
    </row>
    <row r="56" spans="1:4" ht="92.4" x14ac:dyDescent="0.3">
      <c r="A56" s="467">
        <v>55</v>
      </c>
      <c r="B56" s="501" t="s">
        <v>1308</v>
      </c>
      <c r="D56" s="407" t="s">
        <v>392</v>
      </c>
    </row>
    <row r="57" spans="1:4" ht="66" x14ac:dyDescent="0.3">
      <c r="A57" s="467">
        <v>56</v>
      </c>
      <c r="B57" s="501" t="s">
        <v>1309</v>
      </c>
      <c r="D57" s="407" t="s">
        <v>393</v>
      </c>
    </row>
    <row r="58" spans="1:4" ht="66" x14ac:dyDescent="0.3">
      <c r="A58" s="467">
        <v>57</v>
      </c>
      <c r="B58" s="503" t="s">
        <v>1310</v>
      </c>
      <c r="D58" s="407" t="s">
        <v>394</v>
      </c>
    </row>
    <row r="59" spans="1:4" ht="79.8" thickBot="1" x14ac:dyDescent="0.35">
      <c r="A59" s="467">
        <v>58</v>
      </c>
      <c r="B59" s="501" t="s">
        <v>1311</v>
      </c>
      <c r="D59" s="407" t="s">
        <v>395</v>
      </c>
    </row>
    <row r="60" spans="1:4" ht="159" thickBot="1" x14ac:dyDescent="0.35">
      <c r="A60" s="467">
        <v>59</v>
      </c>
      <c r="B60" s="502" t="s">
        <v>1312</v>
      </c>
      <c r="D60" s="407" t="s">
        <v>396</v>
      </c>
    </row>
    <row r="61" spans="1:4" ht="15.6" x14ac:dyDescent="0.3">
      <c r="A61" s="467">
        <v>60</v>
      </c>
      <c r="B61" s="415" t="s">
        <v>1313</v>
      </c>
      <c r="D61" s="407" t="s">
        <v>397</v>
      </c>
    </row>
    <row r="62" spans="1:4" x14ac:dyDescent="0.3">
      <c r="A62" s="467">
        <v>61</v>
      </c>
      <c r="B62" s="567" t="s">
        <v>1314</v>
      </c>
      <c r="D62" s="407" t="s">
        <v>398</v>
      </c>
    </row>
    <row r="63" spans="1:4" ht="26.4" x14ac:dyDescent="0.3">
      <c r="A63" s="467">
        <v>62</v>
      </c>
      <c r="B63" s="568" t="s">
        <v>2022</v>
      </c>
      <c r="D63" s="407" t="s">
        <v>399</v>
      </c>
    </row>
    <row r="64" spans="1:4" ht="15.6" x14ac:dyDescent="0.3">
      <c r="A64" s="467">
        <v>63</v>
      </c>
      <c r="B64" s="500" t="s">
        <v>1315</v>
      </c>
      <c r="D64" s="407" t="s">
        <v>400</v>
      </c>
    </row>
    <row r="65" spans="1:4" x14ac:dyDescent="0.3">
      <c r="A65" s="467">
        <v>64</v>
      </c>
      <c r="B65" s="413" t="s">
        <v>1316</v>
      </c>
      <c r="D65" s="407" t="s">
        <v>401</v>
      </c>
    </row>
    <row r="66" spans="1:4" x14ac:dyDescent="0.3">
      <c r="A66" s="467">
        <v>65</v>
      </c>
      <c r="B66" s="506" t="s">
        <v>1317</v>
      </c>
      <c r="D66" s="407" t="s">
        <v>402</v>
      </c>
    </row>
    <row r="67" spans="1:4" x14ac:dyDescent="0.3">
      <c r="A67" s="467">
        <v>66</v>
      </c>
      <c r="B67" t="s">
        <v>1318</v>
      </c>
      <c r="D67" s="407" t="s">
        <v>403</v>
      </c>
    </row>
    <row r="68" spans="1:4" x14ac:dyDescent="0.3">
      <c r="A68" s="467">
        <v>67</v>
      </c>
      <c r="B68" s="506" t="s">
        <v>1319</v>
      </c>
      <c r="D68" s="407" t="s">
        <v>404</v>
      </c>
    </row>
    <row r="69" spans="1:4" x14ac:dyDescent="0.3">
      <c r="A69" s="467">
        <v>68</v>
      </c>
      <c r="B69" t="s">
        <v>1320</v>
      </c>
      <c r="D69" s="407" t="s">
        <v>405</v>
      </c>
    </row>
    <row r="70" spans="1:4" x14ac:dyDescent="0.3">
      <c r="A70" s="467">
        <v>69</v>
      </c>
      <c r="B70" s="413" t="s">
        <v>1321</v>
      </c>
      <c r="D70" s="407" t="s">
        <v>406</v>
      </c>
    </row>
    <row r="71" spans="1:4" x14ac:dyDescent="0.3">
      <c r="A71" s="467">
        <v>70</v>
      </c>
      <c r="B71" s="569"/>
      <c r="D71" s="407" t="s">
        <v>407</v>
      </c>
    </row>
    <row r="72" spans="1:4" x14ac:dyDescent="0.3">
      <c r="A72" s="467">
        <v>71</v>
      </c>
      <c r="B72" s="567" t="s">
        <v>1322</v>
      </c>
      <c r="D72" s="407" t="s">
        <v>408</v>
      </c>
    </row>
    <row r="73" spans="1:4" x14ac:dyDescent="0.3">
      <c r="A73" s="467">
        <v>72</v>
      </c>
      <c r="B73" s="570" t="s">
        <v>1323</v>
      </c>
      <c r="D73" s="407" t="s">
        <v>409</v>
      </c>
    </row>
    <row r="74" spans="1:4" x14ac:dyDescent="0.25">
      <c r="A74" s="467">
        <v>73</v>
      </c>
      <c r="B74" s="571" t="s">
        <v>2043</v>
      </c>
      <c r="D74" s="407" t="s">
        <v>410</v>
      </c>
    </row>
    <row r="75" spans="1:4" ht="15" thickBot="1" x14ac:dyDescent="0.35">
      <c r="A75" s="467">
        <v>74</v>
      </c>
      <c r="B75" t="s">
        <v>1324</v>
      </c>
      <c r="D75" s="407" t="s">
        <v>859</v>
      </c>
    </row>
    <row r="76" spans="1:4" ht="26.4" x14ac:dyDescent="0.3">
      <c r="A76" s="467">
        <v>75</v>
      </c>
      <c r="B76" s="453" t="s">
        <v>2037</v>
      </c>
      <c r="D76" s="407" t="s">
        <v>411</v>
      </c>
    </row>
    <row r="77" spans="1:4" ht="17.399999999999999" x14ac:dyDescent="0.3">
      <c r="A77" s="467">
        <v>76</v>
      </c>
      <c r="B77" s="420" t="s">
        <v>1325</v>
      </c>
      <c r="D77" s="407" t="s">
        <v>412</v>
      </c>
    </row>
    <row r="78" spans="1:4" ht="15.6" x14ac:dyDescent="0.3">
      <c r="A78" s="467">
        <v>77</v>
      </c>
      <c r="B78" s="455" t="s">
        <v>1326</v>
      </c>
      <c r="D78" s="407" t="s">
        <v>413</v>
      </c>
    </row>
    <row r="79" spans="1:4" ht="20.399999999999999" x14ac:dyDescent="0.3">
      <c r="A79" s="467">
        <v>78</v>
      </c>
      <c r="B79" s="509" t="s">
        <v>1327</v>
      </c>
      <c r="D79" s="407" t="s">
        <v>414</v>
      </c>
    </row>
    <row r="80" spans="1:4" ht="51" x14ac:dyDescent="0.3">
      <c r="A80" s="467">
        <v>79</v>
      </c>
      <c r="B80" s="509" t="s">
        <v>1328</v>
      </c>
      <c r="D80" s="407" t="s">
        <v>415</v>
      </c>
    </row>
    <row r="81" spans="1:4" ht="40.799999999999997" x14ac:dyDescent="0.3">
      <c r="A81" s="467">
        <v>80</v>
      </c>
      <c r="B81" s="509" t="s">
        <v>1329</v>
      </c>
      <c r="D81" s="407" t="s">
        <v>416</v>
      </c>
    </row>
    <row r="82" spans="1:4" ht="20.399999999999999" x14ac:dyDescent="0.3">
      <c r="A82" s="467">
        <v>81</v>
      </c>
      <c r="B82" s="509" t="s">
        <v>1330</v>
      </c>
      <c r="D82" s="407" t="s">
        <v>417</v>
      </c>
    </row>
    <row r="83" spans="1:4" ht="39.6" x14ac:dyDescent="0.3">
      <c r="A83" s="467">
        <v>82</v>
      </c>
      <c r="B83" s="510" t="s">
        <v>1331</v>
      </c>
      <c r="D83" s="407" t="s">
        <v>418</v>
      </c>
    </row>
    <row r="84" spans="1:4" x14ac:dyDescent="0.3">
      <c r="A84" s="467">
        <v>83</v>
      </c>
      <c r="B84" s="421" t="s">
        <v>1332</v>
      </c>
      <c r="D84" s="407" t="s">
        <v>419</v>
      </c>
    </row>
    <row r="85" spans="1:4" x14ac:dyDescent="0.3">
      <c r="A85" s="467">
        <v>84</v>
      </c>
      <c r="B85" s="422" t="s">
        <v>1333</v>
      </c>
      <c r="D85" s="407" t="s">
        <v>420</v>
      </c>
    </row>
    <row r="86" spans="1:4" x14ac:dyDescent="0.3">
      <c r="A86" s="467">
        <v>85</v>
      </c>
      <c r="B86" s="508" t="s">
        <v>1334</v>
      </c>
      <c r="D86" s="407" t="s">
        <v>421</v>
      </c>
    </row>
    <row r="87" spans="1:4" x14ac:dyDescent="0.3">
      <c r="A87" s="467">
        <v>86</v>
      </c>
      <c r="B87" s="422" t="s">
        <v>1335</v>
      </c>
      <c r="D87" s="407" t="s">
        <v>422</v>
      </c>
    </row>
    <row r="88" spans="1:4" ht="27" thickBot="1" x14ac:dyDescent="0.35">
      <c r="A88" s="467">
        <v>87</v>
      </c>
      <c r="B88" s="508" t="s">
        <v>2026</v>
      </c>
      <c r="D88" s="407" t="s">
        <v>423</v>
      </c>
    </row>
    <row r="89" spans="1:4" ht="26.4" x14ac:dyDescent="0.3">
      <c r="A89" s="467">
        <v>88</v>
      </c>
      <c r="B89" s="453" t="s">
        <v>2036</v>
      </c>
      <c r="D89" s="407" t="s">
        <v>424</v>
      </c>
    </row>
    <row r="90" spans="1:4" ht="17.399999999999999" x14ac:dyDescent="0.3">
      <c r="A90" s="467">
        <v>89</v>
      </c>
      <c r="B90" s="420" t="s">
        <v>1336</v>
      </c>
      <c r="D90" s="407" t="s">
        <v>425</v>
      </c>
    </row>
    <row r="91" spans="1:4" ht="15.6" x14ac:dyDescent="0.3">
      <c r="A91" s="467">
        <v>90</v>
      </c>
      <c r="B91" s="455" t="s">
        <v>1337</v>
      </c>
      <c r="D91" s="407" t="s">
        <v>426</v>
      </c>
    </row>
    <row r="92" spans="1:4" x14ac:dyDescent="0.3">
      <c r="A92" s="467">
        <v>91</v>
      </c>
      <c r="B92" s="423" t="s">
        <v>1338</v>
      </c>
      <c r="D92" s="407" t="s">
        <v>427</v>
      </c>
    </row>
    <row r="93" spans="1:4" ht="105.6" x14ac:dyDescent="0.3">
      <c r="A93" s="467">
        <v>92</v>
      </c>
      <c r="B93" s="510" t="s">
        <v>1339</v>
      </c>
      <c r="D93" s="407" t="s">
        <v>428</v>
      </c>
    </row>
    <row r="94" spans="1:4" ht="26.4" x14ac:dyDescent="0.3">
      <c r="A94" s="467">
        <v>93</v>
      </c>
      <c r="B94" s="510" t="s">
        <v>1340</v>
      </c>
      <c r="D94" s="407" t="s">
        <v>429</v>
      </c>
    </row>
    <row r="95" spans="1:4" x14ac:dyDescent="0.3">
      <c r="A95" s="467">
        <v>94</v>
      </c>
      <c r="B95" s="423" t="s">
        <v>1341</v>
      </c>
      <c r="D95" s="407" t="s">
        <v>430</v>
      </c>
    </row>
    <row r="96" spans="1:4" x14ac:dyDescent="0.25">
      <c r="A96" s="467">
        <v>95</v>
      </c>
      <c r="B96" s="425" t="s">
        <v>1342</v>
      </c>
      <c r="D96" s="407" t="s">
        <v>431</v>
      </c>
    </row>
    <row r="97" spans="1:4" x14ac:dyDescent="0.25">
      <c r="A97" s="467">
        <v>96</v>
      </c>
      <c r="B97" s="425" t="s">
        <v>1343</v>
      </c>
      <c r="D97" s="407" t="s">
        <v>432</v>
      </c>
    </row>
    <row r="98" spans="1:4" x14ac:dyDescent="0.25">
      <c r="A98" s="467">
        <v>97</v>
      </c>
      <c r="B98" s="425" t="s">
        <v>1344</v>
      </c>
      <c r="D98" s="407" t="s">
        <v>433</v>
      </c>
    </row>
    <row r="99" spans="1:4" x14ac:dyDescent="0.3">
      <c r="A99" s="467">
        <v>98</v>
      </c>
      <c r="B99" s="515" t="s">
        <v>97</v>
      </c>
      <c r="D99" s="407" t="s">
        <v>434</v>
      </c>
    </row>
    <row r="100" spans="1:4" x14ac:dyDescent="0.25">
      <c r="A100" s="467">
        <v>99</v>
      </c>
      <c r="B100" s="425" t="s">
        <v>1345</v>
      </c>
      <c r="D100" s="407" t="s">
        <v>435</v>
      </c>
    </row>
    <row r="101" spans="1:4" x14ac:dyDescent="0.3">
      <c r="A101" s="467">
        <v>100</v>
      </c>
      <c r="B101" s="423" t="s">
        <v>1346</v>
      </c>
      <c r="D101" s="407" t="s">
        <v>436</v>
      </c>
    </row>
    <row r="102" spans="1:4" x14ac:dyDescent="0.3">
      <c r="A102" s="467">
        <v>101</v>
      </c>
      <c r="B102" s="128" t="s">
        <v>1347</v>
      </c>
      <c r="D102" s="407" t="s">
        <v>437</v>
      </c>
    </row>
    <row r="103" spans="1:4" x14ac:dyDescent="0.25">
      <c r="A103" s="467">
        <v>102</v>
      </c>
      <c r="B103" s="511" t="s">
        <v>1348</v>
      </c>
      <c r="D103" s="407" t="s">
        <v>439</v>
      </c>
    </row>
    <row r="104" spans="1:4" x14ac:dyDescent="0.25">
      <c r="A104" s="467">
        <v>103</v>
      </c>
      <c r="B104" s="511" t="s">
        <v>1349</v>
      </c>
      <c r="D104" s="407" t="s">
        <v>440</v>
      </c>
    </row>
    <row r="105" spans="1:4" ht="20.399999999999999" x14ac:dyDescent="0.3">
      <c r="A105" s="467">
        <v>104</v>
      </c>
      <c r="B105" s="127" t="s">
        <v>1350</v>
      </c>
      <c r="D105" s="407" t="s">
        <v>441</v>
      </c>
    </row>
    <row r="106" spans="1:4" ht="30.6" x14ac:dyDescent="0.3">
      <c r="A106" s="467">
        <v>105</v>
      </c>
      <c r="B106" s="127" t="s">
        <v>1351</v>
      </c>
      <c r="D106" s="407" t="s">
        <v>442</v>
      </c>
    </row>
    <row r="107" spans="1:4" x14ac:dyDescent="0.25">
      <c r="A107" s="467">
        <v>106</v>
      </c>
      <c r="B107" s="511" t="s">
        <v>1352</v>
      </c>
      <c r="D107" s="407" t="s">
        <v>443</v>
      </c>
    </row>
    <row r="108" spans="1:4" x14ac:dyDescent="0.3">
      <c r="A108" s="467">
        <v>107</v>
      </c>
      <c r="B108" s="424"/>
      <c r="D108" s="407" t="s">
        <v>444</v>
      </c>
    </row>
    <row r="109" spans="1:4" x14ac:dyDescent="0.25">
      <c r="A109" s="467">
        <v>108</v>
      </c>
      <c r="B109" s="425" t="s">
        <v>1353</v>
      </c>
      <c r="D109" s="407" t="s">
        <v>445</v>
      </c>
    </row>
    <row r="110" spans="1:4" x14ac:dyDescent="0.25">
      <c r="A110" s="467">
        <v>109</v>
      </c>
      <c r="B110" s="511" t="s">
        <v>1354</v>
      </c>
      <c r="D110" s="407" t="s">
        <v>446</v>
      </c>
    </row>
    <row r="111" spans="1:4" x14ac:dyDescent="0.25">
      <c r="A111" s="467">
        <v>110</v>
      </c>
      <c r="B111" s="511" t="s">
        <v>1355</v>
      </c>
      <c r="D111" s="407" t="s">
        <v>447</v>
      </c>
    </row>
    <row r="112" spans="1:4" x14ac:dyDescent="0.25">
      <c r="A112" s="467">
        <v>111</v>
      </c>
      <c r="B112" s="511" t="s">
        <v>1356</v>
      </c>
      <c r="D112" s="407" t="s">
        <v>448</v>
      </c>
    </row>
    <row r="113" spans="1:4" x14ac:dyDescent="0.25">
      <c r="A113" s="467">
        <v>112</v>
      </c>
      <c r="B113" s="511" t="s">
        <v>1357</v>
      </c>
      <c r="D113" s="407" t="s">
        <v>449</v>
      </c>
    </row>
    <row r="114" spans="1:4" x14ac:dyDescent="0.25">
      <c r="A114" s="467">
        <v>113</v>
      </c>
      <c r="B114" s="511" t="s">
        <v>1358</v>
      </c>
      <c r="D114" s="407" t="s">
        <v>450</v>
      </c>
    </row>
    <row r="115" spans="1:4" x14ac:dyDescent="0.25">
      <c r="A115" s="467">
        <v>114</v>
      </c>
      <c r="B115" s="511" t="s">
        <v>1359</v>
      </c>
      <c r="D115" s="407" t="s">
        <v>451</v>
      </c>
    </row>
    <row r="116" spans="1:4" x14ac:dyDescent="0.3">
      <c r="A116" s="467">
        <v>115</v>
      </c>
      <c r="B116" s="424"/>
      <c r="D116" s="407" t="s">
        <v>452</v>
      </c>
    </row>
    <row r="117" spans="1:4" x14ac:dyDescent="0.3">
      <c r="A117" s="467">
        <v>116</v>
      </c>
      <c r="B117" s="423" t="s">
        <v>1360</v>
      </c>
      <c r="D117" s="407" t="s">
        <v>453</v>
      </c>
    </row>
    <row r="118" spans="1:4" x14ac:dyDescent="0.3">
      <c r="A118" s="467">
        <v>117</v>
      </c>
      <c r="B118" s="513" t="s">
        <v>1361</v>
      </c>
      <c r="D118" s="407" t="s">
        <v>454</v>
      </c>
    </row>
    <row r="119" spans="1:4" ht="30.6" x14ac:dyDescent="0.3">
      <c r="A119" s="467">
        <v>118</v>
      </c>
      <c r="B119" s="127" t="s">
        <v>1362</v>
      </c>
      <c r="D119" s="407" t="s">
        <v>455</v>
      </c>
    </row>
    <row r="120" spans="1:4" x14ac:dyDescent="0.3">
      <c r="A120" s="467">
        <v>119</v>
      </c>
      <c r="B120" s="513" t="s">
        <v>1363</v>
      </c>
      <c r="D120" s="407" t="s">
        <v>456</v>
      </c>
    </row>
    <row r="121" spans="1:4" x14ac:dyDescent="0.3">
      <c r="A121" s="467">
        <v>120</v>
      </c>
      <c r="B121" s="513" t="s">
        <v>1364</v>
      </c>
      <c r="D121" s="407" t="s">
        <v>458</v>
      </c>
    </row>
    <row r="122" spans="1:4" x14ac:dyDescent="0.3">
      <c r="A122" s="467">
        <v>121</v>
      </c>
      <c r="B122" s="513" t="s">
        <v>1365</v>
      </c>
      <c r="D122" s="407" t="s">
        <v>459</v>
      </c>
    </row>
    <row r="123" spans="1:4" x14ac:dyDescent="0.3">
      <c r="A123" s="467">
        <v>122</v>
      </c>
      <c r="B123" s="513" t="s">
        <v>1366</v>
      </c>
      <c r="D123" s="407" t="s">
        <v>460</v>
      </c>
    </row>
    <row r="124" spans="1:4" x14ac:dyDescent="0.3">
      <c r="A124" s="467">
        <v>123</v>
      </c>
      <c r="B124" s="513" t="s">
        <v>1367</v>
      </c>
      <c r="D124" s="407" t="s">
        <v>461</v>
      </c>
    </row>
    <row r="125" spans="1:4" x14ac:dyDescent="0.3">
      <c r="A125" s="467">
        <v>124</v>
      </c>
      <c r="B125" s="513" t="s">
        <v>1368</v>
      </c>
      <c r="D125" s="407" t="s">
        <v>462</v>
      </c>
    </row>
    <row r="126" spans="1:4" x14ac:dyDescent="0.3">
      <c r="A126" s="467">
        <v>125</v>
      </c>
      <c r="B126" s="513" t="s">
        <v>1369</v>
      </c>
      <c r="D126" s="407" t="s">
        <v>463</v>
      </c>
    </row>
    <row r="127" spans="1:4" x14ac:dyDescent="0.3">
      <c r="A127" s="467">
        <v>126</v>
      </c>
      <c r="B127" s="513" t="s">
        <v>1370</v>
      </c>
      <c r="D127" s="407" t="s">
        <v>464</v>
      </c>
    </row>
    <row r="128" spans="1:4" ht="15" thickBot="1" x14ac:dyDescent="0.35">
      <c r="A128" s="467">
        <v>127</v>
      </c>
      <c r="B128" s="513" t="s">
        <v>1371</v>
      </c>
      <c r="D128" s="407" t="s">
        <v>457</v>
      </c>
    </row>
    <row r="129" spans="1:4" ht="26.4" x14ac:dyDescent="0.3">
      <c r="A129" s="467">
        <v>128</v>
      </c>
      <c r="B129" s="453" t="s">
        <v>2035</v>
      </c>
      <c r="D129" s="407" t="s">
        <v>465</v>
      </c>
    </row>
    <row r="130" spans="1:4" x14ac:dyDescent="0.3">
      <c r="A130" s="467">
        <v>129</v>
      </c>
      <c r="B130" t="s">
        <v>1372</v>
      </c>
      <c r="D130" s="407" t="s">
        <v>469</v>
      </c>
    </row>
    <row r="131" spans="1:4" x14ac:dyDescent="0.3">
      <c r="A131" s="467">
        <v>130</v>
      </c>
      <c r="B131" t="s">
        <v>1373</v>
      </c>
      <c r="D131" s="407" t="s">
        <v>466</v>
      </c>
    </row>
    <row r="132" spans="1:4" x14ac:dyDescent="0.3">
      <c r="A132" s="467">
        <v>131</v>
      </c>
      <c r="B132" t="s">
        <v>1374</v>
      </c>
      <c r="D132" s="407" t="s">
        <v>467</v>
      </c>
    </row>
    <row r="133" spans="1:4" ht="17.399999999999999" x14ac:dyDescent="0.3">
      <c r="A133" s="467">
        <v>132</v>
      </c>
      <c r="B133" s="420" t="s">
        <v>1375</v>
      </c>
      <c r="D133" s="407" t="s">
        <v>468</v>
      </c>
    </row>
    <row r="134" spans="1:4" x14ac:dyDescent="0.3">
      <c r="A134" s="467">
        <v>133</v>
      </c>
      <c r="B134" s="423" t="s">
        <v>1376</v>
      </c>
      <c r="D134" s="407" t="s">
        <v>470</v>
      </c>
    </row>
    <row r="135" spans="1:4" ht="20.399999999999999" x14ac:dyDescent="0.3">
      <c r="A135" s="467">
        <v>134</v>
      </c>
      <c r="B135" s="426" t="s">
        <v>1377</v>
      </c>
      <c r="D135" s="407" t="s">
        <v>471</v>
      </c>
    </row>
    <row r="136" spans="1:4" ht="20.399999999999999" x14ac:dyDescent="0.3">
      <c r="A136" s="467">
        <v>135</v>
      </c>
      <c r="B136" s="426" t="s">
        <v>1378</v>
      </c>
      <c r="D136" s="407" t="s">
        <v>472</v>
      </c>
    </row>
    <row r="137" spans="1:4" ht="20.399999999999999" x14ac:dyDescent="0.3">
      <c r="A137" s="467">
        <v>136</v>
      </c>
      <c r="B137" s="426" t="s">
        <v>1379</v>
      </c>
      <c r="D137" s="407" t="s">
        <v>473</v>
      </c>
    </row>
    <row r="138" spans="1:4" ht="26.4" x14ac:dyDescent="0.3">
      <c r="A138" s="467">
        <v>137</v>
      </c>
      <c r="B138" s="427" t="s">
        <v>1380</v>
      </c>
      <c r="D138" s="407" t="s">
        <v>481</v>
      </c>
    </row>
    <row r="139" spans="1:4" x14ac:dyDescent="0.25">
      <c r="A139" s="467">
        <v>138</v>
      </c>
      <c r="B139" s="523" t="s">
        <v>1381</v>
      </c>
      <c r="D139" s="407" t="s">
        <v>519</v>
      </c>
    </row>
    <row r="140" spans="1:4" x14ac:dyDescent="0.25">
      <c r="A140" s="467">
        <v>139</v>
      </c>
      <c r="B140" s="522" t="s">
        <v>1382</v>
      </c>
      <c r="D140" s="407" t="s">
        <v>474</v>
      </c>
    </row>
    <row r="141" spans="1:4" x14ac:dyDescent="0.25">
      <c r="A141" s="467">
        <v>140</v>
      </c>
      <c r="B141" s="428" t="s">
        <v>1383</v>
      </c>
      <c r="D141" s="407" t="s">
        <v>483</v>
      </c>
    </row>
    <row r="142" spans="1:4" x14ac:dyDescent="0.3">
      <c r="A142" s="467">
        <v>141</v>
      </c>
      <c r="B142" s="423" t="s">
        <v>1384</v>
      </c>
      <c r="D142" s="407" t="s">
        <v>475</v>
      </c>
    </row>
    <row r="143" spans="1:4" ht="20.399999999999999" x14ac:dyDescent="0.3">
      <c r="A143" s="467">
        <v>142</v>
      </c>
      <c r="B143" s="426" t="s">
        <v>1385</v>
      </c>
      <c r="D143" s="407" t="s">
        <v>476</v>
      </c>
    </row>
    <row r="144" spans="1:4" ht="20.399999999999999" x14ac:dyDescent="0.3">
      <c r="A144" s="467">
        <v>143</v>
      </c>
      <c r="B144" s="426" t="s">
        <v>1386</v>
      </c>
      <c r="D144" s="407" t="s">
        <v>477</v>
      </c>
    </row>
    <row r="145" spans="1:4" ht="20.399999999999999" x14ac:dyDescent="0.3">
      <c r="A145" s="467">
        <v>144</v>
      </c>
      <c r="B145" s="429" t="s">
        <v>1387</v>
      </c>
      <c r="D145" s="407" t="s">
        <v>478</v>
      </c>
    </row>
    <row r="146" spans="1:4" ht="20.399999999999999" x14ac:dyDescent="0.3">
      <c r="A146" s="467">
        <v>145</v>
      </c>
      <c r="B146" s="426" t="s">
        <v>1388</v>
      </c>
      <c r="D146" s="407" t="s">
        <v>479</v>
      </c>
    </row>
    <row r="147" spans="1:4" ht="20.399999999999999" x14ac:dyDescent="0.3">
      <c r="A147" s="467">
        <v>146</v>
      </c>
      <c r="B147" s="426" t="s">
        <v>1389</v>
      </c>
      <c r="D147" s="407" t="s">
        <v>480</v>
      </c>
    </row>
    <row r="148" spans="1:4" x14ac:dyDescent="0.25">
      <c r="A148" s="467">
        <v>147</v>
      </c>
      <c r="B148" s="521" t="s">
        <v>1390</v>
      </c>
      <c r="D148" s="407" t="s">
        <v>1162</v>
      </c>
    </row>
    <row r="149" spans="1:4" x14ac:dyDescent="0.25">
      <c r="A149" s="467">
        <v>148</v>
      </c>
      <c r="B149" s="521" t="s">
        <v>101</v>
      </c>
      <c r="D149" s="407" t="s">
        <v>482</v>
      </c>
    </row>
    <row r="150" spans="1:4" ht="15.6" x14ac:dyDescent="0.3">
      <c r="A150" s="467">
        <v>149</v>
      </c>
      <c r="B150" s="430" t="s">
        <v>1391</v>
      </c>
      <c r="D150" s="407" t="s">
        <v>484</v>
      </c>
    </row>
    <row r="151" spans="1:4" x14ac:dyDescent="0.3">
      <c r="A151" s="467">
        <v>150</v>
      </c>
      <c r="B151" s="431" t="s">
        <v>1392</v>
      </c>
      <c r="D151" s="407" t="s">
        <v>485</v>
      </c>
    </row>
    <row r="152" spans="1:4" ht="20.399999999999999" x14ac:dyDescent="0.3">
      <c r="A152" s="467">
        <v>151</v>
      </c>
      <c r="B152" s="426" t="s">
        <v>1393</v>
      </c>
      <c r="D152" s="407" t="s">
        <v>486</v>
      </c>
    </row>
    <row r="153" spans="1:4" x14ac:dyDescent="0.3">
      <c r="A153" s="467">
        <v>152</v>
      </c>
      <c r="B153" s="431" t="s">
        <v>1394</v>
      </c>
      <c r="D153" s="407" t="s">
        <v>487</v>
      </c>
    </row>
    <row r="154" spans="1:4" ht="40.799999999999997" x14ac:dyDescent="0.3">
      <c r="A154" s="467">
        <v>153</v>
      </c>
      <c r="B154" s="127" t="s">
        <v>1395</v>
      </c>
      <c r="D154" s="407" t="s">
        <v>488</v>
      </c>
    </row>
    <row r="155" spans="1:4" x14ac:dyDescent="0.3">
      <c r="A155" s="467">
        <v>154</v>
      </c>
      <c r="B155" s="431" t="s">
        <v>1396</v>
      </c>
      <c r="D155" s="407" t="s">
        <v>489</v>
      </c>
    </row>
    <row r="156" spans="1:4" ht="30.6" x14ac:dyDescent="0.3">
      <c r="A156" s="467">
        <v>155</v>
      </c>
      <c r="B156" s="426" t="s">
        <v>1397</v>
      </c>
      <c r="D156" s="407" t="s">
        <v>490</v>
      </c>
    </row>
    <row r="157" spans="1:4" ht="20.399999999999999" x14ac:dyDescent="0.3">
      <c r="A157" s="467">
        <v>156</v>
      </c>
      <c r="B157" s="426" t="s">
        <v>1398</v>
      </c>
      <c r="D157" s="407"/>
    </row>
    <row r="158" spans="1:4" ht="20.399999999999999" x14ac:dyDescent="0.3">
      <c r="A158" s="467">
        <v>157</v>
      </c>
      <c r="B158" s="426" t="s">
        <v>1399</v>
      </c>
      <c r="D158" s="407" t="s">
        <v>491</v>
      </c>
    </row>
    <row r="159" spans="1:4" x14ac:dyDescent="0.3">
      <c r="A159" s="467">
        <v>158</v>
      </c>
      <c r="B159" s="426" t="s">
        <v>1400</v>
      </c>
      <c r="D159" s="407" t="s">
        <v>492</v>
      </c>
    </row>
    <row r="160" spans="1:4" ht="30.6" x14ac:dyDescent="0.3">
      <c r="A160" s="467">
        <v>159</v>
      </c>
      <c r="B160" s="426" t="s">
        <v>1401</v>
      </c>
      <c r="D160" s="407" t="s">
        <v>493</v>
      </c>
    </row>
    <row r="161" spans="1:4" ht="20.399999999999999" x14ac:dyDescent="0.3">
      <c r="A161" s="467">
        <v>160</v>
      </c>
      <c r="B161" s="127" t="s">
        <v>1402</v>
      </c>
      <c r="D161" s="407" t="s">
        <v>494</v>
      </c>
    </row>
    <row r="162" spans="1:4" x14ac:dyDescent="0.3">
      <c r="A162" s="467">
        <v>161</v>
      </c>
      <c r="B162" s="127" t="s">
        <v>1403</v>
      </c>
      <c r="D162" s="407" t="s">
        <v>495</v>
      </c>
    </row>
    <row r="163" spans="1:4" ht="31.2" x14ac:dyDescent="0.3">
      <c r="A163" s="467">
        <v>162</v>
      </c>
      <c r="B163" s="430" t="s">
        <v>1404</v>
      </c>
      <c r="D163" s="407" t="s">
        <v>496</v>
      </c>
    </row>
    <row r="164" spans="1:4" ht="26.4" x14ac:dyDescent="0.3">
      <c r="A164" s="467">
        <v>163</v>
      </c>
      <c r="B164" s="431" t="s">
        <v>1405</v>
      </c>
      <c r="D164" s="407" t="s">
        <v>497</v>
      </c>
    </row>
    <row r="165" spans="1:4" ht="20.399999999999999" x14ac:dyDescent="0.3">
      <c r="A165" s="467">
        <v>164</v>
      </c>
      <c r="B165" s="509" t="s">
        <v>1406</v>
      </c>
      <c r="D165" s="407" t="s">
        <v>498</v>
      </c>
    </row>
    <row r="166" spans="1:4" ht="20.399999999999999" x14ac:dyDescent="0.3">
      <c r="A166" s="467">
        <v>165</v>
      </c>
      <c r="B166" s="509" t="s">
        <v>1407</v>
      </c>
      <c r="D166" s="407" t="s">
        <v>499</v>
      </c>
    </row>
    <row r="167" spans="1:4" ht="20.399999999999999" x14ac:dyDescent="0.3">
      <c r="A167" s="467">
        <v>166</v>
      </c>
      <c r="B167" s="509" t="s">
        <v>1408</v>
      </c>
      <c r="D167" s="407" t="s">
        <v>500</v>
      </c>
    </row>
    <row r="168" spans="1:4" ht="20.399999999999999" x14ac:dyDescent="0.3">
      <c r="A168" s="467">
        <v>167</v>
      </c>
      <c r="B168" s="509" t="s">
        <v>1409</v>
      </c>
      <c r="D168" s="407" t="s">
        <v>501</v>
      </c>
    </row>
    <row r="169" spans="1:4" x14ac:dyDescent="0.3">
      <c r="A169" s="467">
        <v>168</v>
      </c>
      <c r="B169" s="509" t="s">
        <v>1410</v>
      </c>
      <c r="D169" s="407" t="s">
        <v>502</v>
      </c>
    </row>
    <row r="170" spans="1:4" x14ac:dyDescent="0.3">
      <c r="A170" s="467">
        <v>169</v>
      </c>
      <c r="B170" s="509" t="s">
        <v>1411</v>
      </c>
      <c r="D170" s="407" t="s">
        <v>917</v>
      </c>
    </row>
    <row r="171" spans="1:4" x14ac:dyDescent="0.3">
      <c r="A171" s="467">
        <v>170</v>
      </c>
      <c r="B171" s="509" t="s">
        <v>1412</v>
      </c>
      <c r="D171" s="407" t="s">
        <v>921</v>
      </c>
    </row>
    <row r="172" spans="1:4" x14ac:dyDescent="0.3">
      <c r="A172" s="467">
        <v>171</v>
      </c>
      <c r="B172" s="509" t="s">
        <v>1413</v>
      </c>
      <c r="D172" s="407" t="s">
        <v>503</v>
      </c>
    </row>
    <row r="173" spans="1:4" x14ac:dyDescent="0.3">
      <c r="A173" s="467">
        <v>172</v>
      </c>
      <c r="B173" s="509" t="s">
        <v>1414</v>
      </c>
      <c r="D173" s="407" t="s">
        <v>504</v>
      </c>
    </row>
    <row r="174" spans="1:4" ht="20.399999999999999" x14ac:dyDescent="0.3">
      <c r="A174" s="467">
        <v>173</v>
      </c>
      <c r="B174" s="426" t="s">
        <v>1415</v>
      </c>
      <c r="D174" s="407" t="s">
        <v>505</v>
      </c>
    </row>
    <row r="175" spans="1:4" x14ac:dyDescent="0.3">
      <c r="A175" s="467">
        <v>174</v>
      </c>
      <c r="B175" s="509" t="s">
        <v>1416</v>
      </c>
      <c r="D175" s="407" t="s">
        <v>506</v>
      </c>
    </row>
    <row r="176" spans="1:4" x14ac:dyDescent="0.3">
      <c r="A176" s="467">
        <v>175</v>
      </c>
      <c r="B176" s="509" t="s">
        <v>1417</v>
      </c>
      <c r="D176" s="407" t="s">
        <v>507</v>
      </c>
    </row>
    <row r="177" spans="1:4" x14ac:dyDescent="0.3">
      <c r="A177" s="467">
        <v>176</v>
      </c>
      <c r="B177" s="509" t="s">
        <v>1418</v>
      </c>
      <c r="D177" s="407" t="s">
        <v>508</v>
      </c>
    </row>
    <row r="178" spans="1:4" x14ac:dyDescent="0.3">
      <c r="A178" s="467">
        <v>177</v>
      </c>
      <c r="B178" s="518" t="s">
        <v>1419</v>
      </c>
      <c r="D178" s="407" t="s">
        <v>509</v>
      </c>
    </row>
    <row r="179" spans="1:4" ht="20.399999999999999" x14ac:dyDescent="0.3">
      <c r="A179" s="467">
        <v>178</v>
      </c>
      <c r="B179" s="432" t="s">
        <v>1420</v>
      </c>
      <c r="D179" s="407" t="s">
        <v>510</v>
      </c>
    </row>
    <row r="180" spans="1:4" ht="20.399999999999999" x14ac:dyDescent="0.3">
      <c r="A180" s="467">
        <v>179</v>
      </c>
      <c r="B180" s="432" t="s">
        <v>1421</v>
      </c>
      <c r="D180" s="407" t="s">
        <v>511</v>
      </c>
    </row>
    <row r="181" spans="1:4" x14ac:dyDescent="0.3">
      <c r="A181" s="467">
        <v>180</v>
      </c>
      <c r="B181" s="432" t="s">
        <v>1422</v>
      </c>
      <c r="D181" s="407" t="s">
        <v>512</v>
      </c>
    </row>
    <row r="182" spans="1:4" x14ac:dyDescent="0.25">
      <c r="A182" s="467">
        <v>181</v>
      </c>
      <c r="B182" s="428" t="s">
        <v>1423</v>
      </c>
      <c r="D182" s="407" t="s">
        <v>513</v>
      </c>
    </row>
    <row r="183" spans="1:4" x14ac:dyDescent="0.25">
      <c r="A183" s="467">
        <v>182</v>
      </c>
      <c r="B183" s="428" t="s">
        <v>1424</v>
      </c>
      <c r="D183" s="407" t="s">
        <v>514</v>
      </c>
    </row>
    <row r="184" spans="1:4" x14ac:dyDescent="0.25">
      <c r="A184" s="467">
        <v>183</v>
      </c>
      <c r="B184" s="428" t="s">
        <v>1425</v>
      </c>
      <c r="D184" s="407" t="s">
        <v>515</v>
      </c>
    </row>
    <row r="185" spans="1:4" x14ac:dyDescent="0.25">
      <c r="A185" s="467">
        <v>184</v>
      </c>
      <c r="B185" s="428" t="s">
        <v>1426</v>
      </c>
      <c r="D185" s="407" t="s">
        <v>516</v>
      </c>
    </row>
    <row r="186" spans="1:4" ht="26.4" x14ac:dyDescent="0.3">
      <c r="A186" s="467">
        <v>185</v>
      </c>
      <c r="B186" s="431" t="s">
        <v>1427</v>
      </c>
      <c r="D186" s="407" t="s">
        <v>517</v>
      </c>
    </row>
    <row r="187" spans="1:4" ht="30.6" x14ac:dyDescent="0.3">
      <c r="A187" s="467">
        <v>186</v>
      </c>
      <c r="B187" s="426" t="s">
        <v>1428</v>
      </c>
      <c r="D187" s="407" t="s">
        <v>518</v>
      </c>
    </row>
    <row r="188" spans="1:4" x14ac:dyDescent="0.25">
      <c r="A188" s="467">
        <v>187</v>
      </c>
      <c r="B188" s="428" t="s">
        <v>2029</v>
      </c>
      <c r="D188" s="407" t="s">
        <v>520</v>
      </c>
    </row>
    <row r="189" spans="1:4" x14ac:dyDescent="0.25">
      <c r="A189" s="467">
        <v>188</v>
      </c>
      <c r="B189" s="428" t="s">
        <v>1429</v>
      </c>
      <c r="D189" s="407" t="s">
        <v>521</v>
      </c>
    </row>
    <row r="190" spans="1:4" x14ac:dyDescent="0.25">
      <c r="A190" s="467">
        <v>189</v>
      </c>
      <c r="B190" s="433" t="s">
        <v>2027</v>
      </c>
      <c r="D190" s="407" t="s">
        <v>522</v>
      </c>
    </row>
    <row r="191" spans="1:4" ht="15" thickBot="1" x14ac:dyDescent="0.3">
      <c r="A191" s="467">
        <v>190</v>
      </c>
      <c r="B191" s="428" t="s">
        <v>2028</v>
      </c>
      <c r="D191" s="407" t="s">
        <v>523</v>
      </c>
    </row>
    <row r="192" spans="1:4" ht="26.4" x14ac:dyDescent="0.3">
      <c r="A192" s="467">
        <v>191</v>
      </c>
      <c r="B192" s="453" t="s">
        <v>2034</v>
      </c>
      <c r="D192" s="407" t="s">
        <v>524</v>
      </c>
    </row>
    <row r="193" spans="1:4" x14ac:dyDescent="0.3">
      <c r="A193" s="467">
        <v>192</v>
      </c>
      <c r="B193" t="s">
        <v>1430</v>
      </c>
      <c r="D193" s="407" t="s">
        <v>526</v>
      </c>
    </row>
    <row r="194" spans="1:4" x14ac:dyDescent="0.3">
      <c r="A194" s="467">
        <v>193</v>
      </c>
      <c r="B194" t="s">
        <v>1431</v>
      </c>
      <c r="D194" s="407" t="s">
        <v>544</v>
      </c>
    </row>
    <row r="195" spans="1:4" ht="17.399999999999999" x14ac:dyDescent="0.3">
      <c r="A195" s="467">
        <v>194</v>
      </c>
      <c r="B195" s="420" t="s">
        <v>1432</v>
      </c>
      <c r="D195" s="407" t="s">
        <v>525</v>
      </c>
    </row>
    <row r="196" spans="1:4" ht="52.8" x14ac:dyDescent="0.3">
      <c r="A196" s="467">
        <v>195</v>
      </c>
      <c r="B196" s="510" t="s">
        <v>1433</v>
      </c>
      <c r="D196" s="407" t="s">
        <v>527</v>
      </c>
    </row>
    <row r="197" spans="1:4" ht="26.4" x14ac:dyDescent="0.3">
      <c r="A197" s="467">
        <v>196</v>
      </c>
      <c r="B197" s="431" t="s">
        <v>1434</v>
      </c>
      <c r="D197" s="407" t="s">
        <v>528</v>
      </c>
    </row>
    <row r="198" spans="1:4" ht="30.6" x14ac:dyDescent="0.3">
      <c r="A198" s="467">
        <v>197</v>
      </c>
      <c r="B198" s="426" t="s">
        <v>1435</v>
      </c>
      <c r="D198" s="407" t="s">
        <v>529</v>
      </c>
    </row>
    <row r="199" spans="1:4" ht="20.399999999999999" x14ac:dyDescent="0.3">
      <c r="A199" s="467">
        <v>198</v>
      </c>
      <c r="B199" s="426" t="s">
        <v>1436</v>
      </c>
      <c r="D199" s="407" t="s">
        <v>530</v>
      </c>
    </row>
    <row r="200" spans="1:4" ht="20.399999999999999" x14ac:dyDescent="0.3">
      <c r="A200" s="467">
        <v>199</v>
      </c>
      <c r="B200" s="426" t="s">
        <v>1437</v>
      </c>
      <c r="D200" s="407" t="s">
        <v>531</v>
      </c>
    </row>
    <row r="201" spans="1:4" ht="40.799999999999997" x14ac:dyDescent="0.3">
      <c r="A201" s="467">
        <v>200</v>
      </c>
      <c r="B201" s="426" t="s">
        <v>1438</v>
      </c>
      <c r="D201" s="407" t="s">
        <v>532</v>
      </c>
    </row>
    <row r="202" spans="1:4" x14ac:dyDescent="0.3">
      <c r="A202" s="467">
        <v>201</v>
      </c>
      <c r="B202" s="527" t="s">
        <v>1439</v>
      </c>
      <c r="D202" s="407" t="s">
        <v>533</v>
      </c>
    </row>
    <row r="203" spans="1:4" x14ac:dyDescent="0.3">
      <c r="A203" s="467">
        <v>202</v>
      </c>
      <c r="B203" s="529" t="s">
        <v>1440</v>
      </c>
      <c r="D203" s="407" t="s">
        <v>534</v>
      </c>
    </row>
    <row r="204" spans="1:4" x14ac:dyDescent="0.3">
      <c r="A204" s="467">
        <v>203</v>
      </c>
      <c r="B204" s="421" t="s">
        <v>1441</v>
      </c>
      <c r="D204" s="407" t="s">
        <v>535</v>
      </c>
    </row>
    <row r="205" spans="1:4" ht="26.4" x14ac:dyDescent="0.3">
      <c r="A205" s="467">
        <v>204</v>
      </c>
      <c r="B205" s="431" t="s">
        <v>1442</v>
      </c>
      <c r="D205" s="407" t="s">
        <v>536</v>
      </c>
    </row>
    <row r="206" spans="1:4" ht="30.6" x14ac:dyDescent="0.3">
      <c r="A206" s="467">
        <v>205</v>
      </c>
      <c r="B206" s="426" t="s">
        <v>1443</v>
      </c>
      <c r="D206" s="407" t="s">
        <v>537</v>
      </c>
    </row>
    <row r="207" spans="1:4" ht="20.399999999999999" x14ac:dyDescent="0.3">
      <c r="A207" s="467">
        <v>206</v>
      </c>
      <c r="B207" s="426" t="s">
        <v>1444</v>
      </c>
      <c r="D207" s="407" t="s">
        <v>538</v>
      </c>
    </row>
    <row r="208" spans="1:4" ht="20.399999999999999" x14ac:dyDescent="0.3">
      <c r="A208" s="467">
        <v>207</v>
      </c>
      <c r="B208" s="426" t="s">
        <v>1445</v>
      </c>
      <c r="D208" s="407" t="s">
        <v>539</v>
      </c>
    </row>
    <row r="209" spans="1:4" x14ac:dyDescent="0.3">
      <c r="A209" s="467">
        <v>208</v>
      </c>
      <c r="B209" s="426" t="s">
        <v>1446</v>
      </c>
      <c r="D209" s="407" t="s">
        <v>540</v>
      </c>
    </row>
    <row r="210" spans="1:4" x14ac:dyDescent="0.3">
      <c r="A210" s="467">
        <v>209</v>
      </c>
      <c r="B210" s="134" t="s">
        <v>1447</v>
      </c>
      <c r="D210" s="407" t="s">
        <v>855</v>
      </c>
    </row>
    <row r="211" spans="1:4" ht="26.4" x14ac:dyDescent="0.3">
      <c r="A211" s="467">
        <v>210</v>
      </c>
      <c r="B211" s="431" t="s">
        <v>1448</v>
      </c>
      <c r="D211" s="407" t="s">
        <v>541</v>
      </c>
    </row>
    <row r="212" spans="1:4" ht="30.6" x14ac:dyDescent="0.3">
      <c r="A212" s="467">
        <v>211</v>
      </c>
      <c r="B212" s="426" t="s">
        <v>1449</v>
      </c>
      <c r="D212" s="407" t="s">
        <v>542</v>
      </c>
    </row>
    <row r="213" spans="1:4" ht="51" x14ac:dyDescent="0.3">
      <c r="A213" s="467">
        <v>212</v>
      </c>
      <c r="B213" s="434" t="s">
        <v>1450</v>
      </c>
      <c r="D213" s="407" t="s">
        <v>543</v>
      </c>
    </row>
    <row r="214" spans="1:4" ht="26.4" x14ac:dyDescent="0.3">
      <c r="A214" s="467">
        <v>213</v>
      </c>
      <c r="B214" s="510" t="s">
        <v>1451</v>
      </c>
      <c r="D214" s="407" t="s">
        <v>545</v>
      </c>
    </row>
    <row r="215" spans="1:4" ht="39.6" x14ac:dyDescent="0.3">
      <c r="A215" s="467">
        <v>214</v>
      </c>
      <c r="B215" s="532" t="s">
        <v>1452</v>
      </c>
      <c r="D215" s="407" t="s">
        <v>546</v>
      </c>
    </row>
    <row r="216" spans="1:4" ht="52.8" x14ac:dyDescent="0.3">
      <c r="A216" s="467">
        <v>215</v>
      </c>
      <c r="B216" s="435" t="s">
        <v>1453</v>
      </c>
      <c r="D216" s="407" t="s">
        <v>547</v>
      </c>
    </row>
    <row r="217" spans="1:4" ht="20.399999999999999" x14ac:dyDescent="0.3">
      <c r="A217" s="467">
        <v>216</v>
      </c>
      <c r="B217" s="509" t="s">
        <v>1454</v>
      </c>
      <c r="D217" s="407" t="s">
        <v>552</v>
      </c>
    </row>
    <row r="218" spans="1:4" x14ac:dyDescent="0.3">
      <c r="A218" s="467">
        <v>217</v>
      </c>
      <c r="B218" s="572" t="s">
        <v>1455</v>
      </c>
      <c r="D218" s="407" t="s">
        <v>553</v>
      </c>
    </row>
    <row r="219" spans="1:4" x14ac:dyDescent="0.3">
      <c r="A219" s="467">
        <v>218</v>
      </c>
      <c r="B219" s="573" t="s">
        <v>1456</v>
      </c>
      <c r="D219" s="407" t="s">
        <v>554</v>
      </c>
    </row>
    <row r="220" spans="1:4" x14ac:dyDescent="0.3">
      <c r="A220" s="467">
        <v>219</v>
      </c>
      <c r="B220" s="573" t="s">
        <v>1457</v>
      </c>
      <c r="D220" s="407" t="s">
        <v>555</v>
      </c>
    </row>
    <row r="221" spans="1:4" x14ac:dyDescent="0.3">
      <c r="A221" s="467">
        <v>220</v>
      </c>
      <c r="B221" s="573" t="s">
        <v>1458</v>
      </c>
      <c r="D221" s="407" t="s">
        <v>556</v>
      </c>
    </row>
    <row r="222" spans="1:4" x14ac:dyDescent="0.3">
      <c r="A222" s="467">
        <v>221</v>
      </c>
      <c r="B222" s="573" t="s">
        <v>1459</v>
      </c>
      <c r="D222" s="407" t="s">
        <v>557</v>
      </c>
    </row>
    <row r="223" spans="1:4" x14ac:dyDescent="0.3">
      <c r="A223" s="467">
        <v>222</v>
      </c>
      <c r="B223" s="526" t="s">
        <v>1460</v>
      </c>
      <c r="D223" s="407" t="s">
        <v>558</v>
      </c>
    </row>
    <row r="224" spans="1:4" x14ac:dyDescent="0.3">
      <c r="A224" s="467">
        <v>223</v>
      </c>
      <c r="B224" s="526" t="s">
        <v>1461</v>
      </c>
      <c r="D224" s="407" t="s">
        <v>559</v>
      </c>
    </row>
    <row r="225" spans="1:4" x14ac:dyDescent="0.3">
      <c r="A225" s="467">
        <v>224</v>
      </c>
      <c r="B225" s="574" t="s">
        <v>1462</v>
      </c>
      <c r="D225" s="407" t="s">
        <v>560</v>
      </c>
    </row>
    <row r="226" spans="1:4" ht="39.6" x14ac:dyDescent="0.3">
      <c r="A226" s="467">
        <v>225</v>
      </c>
      <c r="B226" s="435" t="s">
        <v>1463</v>
      </c>
      <c r="D226" s="407" t="s">
        <v>548</v>
      </c>
    </row>
    <row r="227" spans="1:4" ht="30.6" x14ac:dyDescent="0.3">
      <c r="A227" s="467">
        <v>226</v>
      </c>
      <c r="B227" s="509" t="s">
        <v>1464</v>
      </c>
      <c r="D227" s="407" t="s">
        <v>549</v>
      </c>
    </row>
    <row r="228" spans="1:4" ht="39.6" x14ac:dyDescent="0.3">
      <c r="A228" s="467">
        <v>227</v>
      </c>
      <c r="B228" s="435" t="s">
        <v>1465</v>
      </c>
      <c r="D228" s="407" t="s">
        <v>550</v>
      </c>
    </row>
    <row r="229" spans="1:4" ht="40.200000000000003" thickBot="1" x14ac:dyDescent="0.35">
      <c r="A229" s="467">
        <v>228</v>
      </c>
      <c r="B229" s="435" t="s">
        <v>1466</v>
      </c>
      <c r="D229" s="407" t="s">
        <v>551</v>
      </c>
    </row>
    <row r="230" spans="1:4" ht="26.4" x14ac:dyDescent="0.3">
      <c r="A230" s="467">
        <v>229</v>
      </c>
      <c r="B230" s="453" t="s">
        <v>2038</v>
      </c>
      <c r="D230" s="407" t="s">
        <v>561</v>
      </c>
    </row>
    <row r="231" spans="1:4" x14ac:dyDescent="0.3">
      <c r="A231" s="467">
        <v>230</v>
      </c>
      <c r="B231" t="s">
        <v>1467</v>
      </c>
      <c r="D231" s="407" t="s">
        <v>712</v>
      </c>
    </row>
    <row r="232" spans="1:4" x14ac:dyDescent="0.3">
      <c r="A232" s="467">
        <v>231</v>
      </c>
      <c r="B232" t="s">
        <v>1412</v>
      </c>
      <c r="D232" s="407" t="s">
        <v>897</v>
      </c>
    </row>
    <row r="233" spans="1:4" x14ac:dyDescent="0.3">
      <c r="A233" s="467">
        <v>232</v>
      </c>
      <c r="B233" t="s">
        <v>1468</v>
      </c>
      <c r="D233" s="407" t="s">
        <v>562</v>
      </c>
    </row>
    <row r="234" spans="1:4" ht="17.399999999999999" x14ac:dyDescent="0.3">
      <c r="A234" s="467">
        <v>233</v>
      </c>
      <c r="B234" s="420" t="s">
        <v>1469</v>
      </c>
      <c r="D234" s="407" t="s">
        <v>563</v>
      </c>
    </row>
    <row r="235" spans="1:4" ht="15.6" x14ac:dyDescent="0.3">
      <c r="A235" s="467">
        <v>234</v>
      </c>
      <c r="B235" s="455" t="s">
        <v>1470</v>
      </c>
      <c r="D235" s="407" t="s">
        <v>737</v>
      </c>
    </row>
    <row r="236" spans="1:4" ht="30.6" x14ac:dyDescent="0.3">
      <c r="A236" s="467">
        <v>235</v>
      </c>
      <c r="B236" s="436" t="s">
        <v>1471</v>
      </c>
      <c r="D236" s="407" t="s">
        <v>738</v>
      </c>
    </row>
    <row r="237" spans="1:4" x14ac:dyDescent="0.3">
      <c r="A237" s="467">
        <v>236</v>
      </c>
      <c r="B237" s="537" t="s">
        <v>1472</v>
      </c>
      <c r="D237" s="407" t="s">
        <v>739</v>
      </c>
    </row>
    <row r="238" spans="1:4" x14ac:dyDescent="0.3">
      <c r="A238" s="467">
        <v>237</v>
      </c>
      <c r="B238" s="537" t="s">
        <v>1473</v>
      </c>
      <c r="D238" s="407" t="s">
        <v>740</v>
      </c>
    </row>
    <row r="239" spans="1:4" x14ac:dyDescent="0.3">
      <c r="A239" s="467">
        <v>238</v>
      </c>
      <c r="B239" s="537" t="s">
        <v>1474</v>
      </c>
      <c r="D239" s="407" t="s">
        <v>741</v>
      </c>
    </row>
    <row r="240" spans="1:4" x14ac:dyDescent="0.3">
      <c r="A240" s="467">
        <v>239</v>
      </c>
      <c r="B240" s="537" t="s">
        <v>1475</v>
      </c>
      <c r="D240" s="407" t="s">
        <v>742</v>
      </c>
    </row>
    <row r="241" spans="1:4" x14ac:dyDescent="0.3">
      <c r="A241" s="467">
        <v>240</v>
      </c>
      <c r="B241" s="537" t="s">
        <v>1476</v>
      </c>
      <c r="D241" s="407" t="s">
        <v>743</v>
      </c>
    </row>
    <row r="242" spans="1:4" x14ac:dyDescent="0.3">
      <c r="A242" s="467">
        <v>241</v>
      </c>
      <c r="B242" s="537" t="s">
        <v>1477</v>
      </c>
      <c r="D242" s="407" t="s">
        <v>744</v>
      </c>
    </row>
    <row r="243" spans="1:4" ht="20.399999999999999" x14ac:dyDescent="0.3">
      <c r="A243" s="467">
        <v>242</v>
      </c>
      <c r="B243" s="537" t="s">
        <v>1478</v>
      </c>
      <c r="D243" s="407" t="s">
        <v>745</v>
      </c>
    </row>
    <row r="244" spans="1:4" x14ac:dyDescent="0.3">
      <c r="A244" s="467">
        <v>243</v>
      </c>
      <c r="B244" s="537" t="s">
        <v>1479</v>
      </c>
      <c r="D244" s="407" t="s">
        <v>746</v>
      </c>
    </row>
    <row r="245" spans="1:4" ht="20.399999999999999" x14ac:dyDescent="0.3">
      <c r="A245" s="467">
        <v>244</v>
      </c>
      <c r="B245" s="436" t="s">
        <v>1480</v>
      </c>
      <c r="D245" s="407" t="s">
        <v>747</v>
      </c>
    </row>
    <row r="246" spans="1:4" ht="20.399999999999999" x14ac:dyDescent="0.3">
      <c r="A246" s="467">
        <v>245</v>
      </c>
      <c r="B246" s="436" t="s">
        <v>1481</v>
      </c>
      <c r="D246" s="407" t="s">
        <v>748</v>
      </c>
    </row>
    <row r="247" spans="1:4" x14ac:dyDescent="0.3">
      <c r="A247" s="467">
        <v>246</v>
      </c>
      <c r="B247" s="431" t="s">
        <v>1482</v>
      </c>
      <c r="D247" s="407" t="s">
        <v>564</v>
      </c>
    </row>
    <row r="248" spans="1:4" ht="20.399999999999999" x14ac:dyDescent="0.3">
      <c r="A248" s="467">
        <v>247</v>
      </c>
      <c r="B248" s="429" t="s">
        <v>1483</v>
      </c>
      <c r="D248" s="407" t="s">
        <v>565</v>
      </c>
    </row>
    <row r="249" spans="1:4" x14ac:dyDescent="0.3">
      <c r="A249" s="467">
        <v>248</v>
      </c>
      <c r="B249" s="534" t="s">
        <v>1484</v>
      </c>
      <c r="D249" s="407" t="s">
        <v>805</v>
      </c>
    </row>
    <row r="250" spans="1:4" x14ac:dyDescent="0.3">
      <c r="A250" s="467">
        <v>249</v>
      </c>
      <c r="B250" s="426" t="s">
        <v>1485</v>
      </c>
      <c r="D250" s="407" t="s">
        <v>711</v>
      </c>
    </row>
    <row r="251" spans="1:4" x14ac:dyDescent="0.3">
      <c r="A251" s="467">
        <v>250</v>
      </c>
      <c r="B251" s="434" t="s">
        <v>1486</v>
      </c>
      <c r="D251" s="407" t="s">
        <v>700</v>
      </c>
    </row>
    <row r="252" spans="1:4" ht="20.399999999999999" x14ac:dyDescent="0.3">
      <c r="A252" s="467">
        <v>251</v>
      </c>
      <c r="B252" s="434" t="s">
        <v>1487</v>
      </c>
      <c r="D252" s="407" t="s">
        <v>701</v>
      </c>
    </row>
    <row r="253" spans="1:4" ht="30.6" x14ac:dyDescent="0.3">
      <c r="A253" s="467">
        <v>252</v>
      </c>
      <c r="B253" s="434" t="s">
        <v>1488</v>
      </c>
      <c r="D253" s="407" t="s">
        <v>850</v>
      </c>
    </row>
    <row r="254" spans="1:4" x14ac:dyDescent="0.3">
      <c r="A254" s="467">
        <v>253</v>
      </c>
      <c r="B254" s="437" t="s">
        <v>1489</v>
      </c>
      <c r="D254" s="407" t="s">
        <v>851</v>
      </c>
    </row>
    <row r="255" spans="1:4" ht="26.4" x14ac:dyDescent="0.3">
      <c r="A255" s="467">
        <v>254</v>
      </c>
      <c r="B255" s="437" t="s">
        <v>1490</v>
      </c>
      <c r="D255" s="407" t="s">
        <v>852</v>
      </c>
    </row>
    <row r="256" spans="1:4" x14ac:dyDescent="0.3">
      <c r="A256" s="467">
        <v>255</v>
      </c>
      <c r="B256" s="535" t="s">
        <v>1220</v>
      </c>
      <c r="D256" s="407" t="s">
        <v>704</v>
      </c>
    </row>
    <row r="257" spans="1:4" x14ac:dyDescent="0.3">
      <c r="A257" s="467">
        <v>256</v>
      </c>
      <c r="B257" s="540" t="s">
        <v>1491</v>
      </c>
      <c r="D257" s="407" t="s">
        <v>723</v>
      </c>
    </row>
    <row r="258" spans="1:4" x14ac:dyDescent="0.3">
      <c r="A258" s="467">
        <v>257</v>
      </c>
      <c r="B258" s="538" t="s">
        <v>1492</v>
      </c>
      <c r="D258" s="407" t="s">
        <v>856</v>
      </c>
    </row>
    <row r="259" spans="1:4" x14ac:dyDescent="0.25">
      <c r="A259" s="467">
        <v>258</v>
      </c>
      <c r="B259" s="256" t="s">
        <v>1493</v>
      </c>
      <c r="D259" s="407" t="s">
        <v>857</v>
      </c>
    </row>
    <row r="260" spans="1:4" ht="40.799999999999997" x14ac:dyDescent="0.3">
      <c r="A260" s="467">
        <v>259</v>
      </c>
      <c r="B260" s="426" t="s">
        <v>1494</v>
      </c>
      <c r="D260" s="407" t="s">
        <v>661</v>
      </c>
    </row>
    <row r="261" spans="1:4" ht="20.399999999999999" x14ac:dyDescent="0.3">
      <c r="A261" s="467">
        <v>260</v>
      </c>
      <c r="B261" s="434" t="s">
        <v>1495</v>
      </c>
      <c r="D261" s="407" t="s">
        <v>662</v>
      </c>
    </row>
    <row r="262" spans="1:4" ht="20.399999999999999" x14ac:dyDescent="0.3">
      <c r="A262" s="467">
        <v>261</v>
      </c>
      <c r="B262" s="434" t="s">
        <v>1496</v>
      </c>
      <c r="D262" s="407" t="s">
        <v>663</v>
      </c>
    </row>
    <row r="263" spans="1:4" x14ac:dyDescent="0.3">
      <c r="A263" s="467">
        <v>262</v>
      </c>
      <c r="B263" s="434" t="s">
        <v>1497</v>
      </c>
      <c r="D263" s="407" t="s">
        <v>664</v>
      </c>
    </row>
    <row r="264" spans="1:4" x14ac:dyDescent="0.3">
      <c r="A264" s="467">
        <v>263</v>
      </c>
      <c r="B264" s="540" t="s">
        <v>1498</v>
      </c>
      <c r="D264" s="407" t="s">
        <v>858</v>
      </c>
    </row>
    <row r="265" spans="1:4" ht="15.6" x14ac:dyDescent="0.3">
      <c r="A265" s="467">
        <v>264</v>
      </c>
      <c r="B265" s="430" t="s">
        <v>1499</v>
      </c>
      <c r="D265" s="407" t="s">
        <v>566</v>
      </c>
    </row>
    <row r="266" spans="1:4" ht="26.4" x14ac:dyDescent="0.3">
      <c r="A266" s="467">
        <v>265</v>
      </c>
      <c r="B266" s="431" t="s">
        <v>1500</v>
      </c>
      <c r="D266" s="407" t="s">
        <v>567</v>
      </c>
    </row>
    <row r="267" spans="1:4" ht="20.399999999999999" x14ac:dyDescent="0.3">
      <c r="A267" s="467">
        <v>266</v>
      </c>
      <c r="B267" s="429" t="s">
        <v>1501</v>
      </c>
      <c r="D267" s="407" t="s">
        <v>568</v>
      </c>
    </row>
    <row r="268" spans="1:4" x14ac:dyDescent="0.3">
      <c r="A268" s="467">
        <v>267</v>
      </c>
      <c r="B268" s="534" t="s">
        <v>1502</v>
      </c>
      <c r="D268" s="407" t="s">
        <v>569</v>
      </c>
    </row>
    <row r="269" spans="1:4" x14ac:dyDescent="0.3">
      <c r="A269" s="467">
        <v>268</v>
      </c>
      <c r="B269" s="426" t="s">
        <v>1503</v>
      </c>
      <c r="D269" s="407" t="s">
        <v>570</v>
      </c>
    </row>
    <row r="270" spans="1:4" x14ac:dyDescent="0.3">
      <c r="A270" s="467">
        <v>269</v>
      </c>
      <c r="B270" s="434" t="s">
        <v>1504</v>
      </c>
      <c r="D270" s="407" t="s">
        <v>659</v>
      </c>
    </row>
    <row r="271" spans="1:4" ht="40.799999999999997" x14ac:dyDescent="0.3">
      <c r="A271" s="467">
        <v>270</v>
      </c>
      <c r="B271" s="434" t="s">
        <v>1505</v>
      </c>
      <c r="D271" s="407" t="s">
        <v>571</v>
      </c>
    </row>
    <row r="272" spans="1:4" ht="20.399999999999999" x14ac:dyDescent="0.3">
      <c r="A272" s="467">
        <v>271</v>
      </c>
      <c r="B272" s="434" t="s">
        <v>1506</v>
      </c>
      <c r="D272" s="407" t="s">
        <v>572</v>
      </c>
    </row>
    <row r="273" spans="1:4" x14ac:dyDescent="0.3">
      <c r="A273" s="467">
        <v>272</v>
      </c>
      <c r="B273" s="535" t="s">
        <v>1507</v>
      </c>
      <c r="D273" s="407" t="s">
        <v>683</v>
      </c>
    </row>
    <row r="274" spans="1:4" x14ac:dyDescent="0.3">
      <c r="A274" s="467">
        <v>273</v>
      </c>
      <c r="B274" s="535" t="s">
        <v>1508</v>
      </c>
      <c r="D274" s="407" t="s">
        <v>722</v>
      </c>
    </row>
    <row r="275" spans="1:4" x14ac:dyDescent="0.3">
      <c r="A275" s="467">
        <v>274</v>
      </c>
      <c r="B275" s="134" t="s">
        <v>1509</v>
      </c>
      <c r="D275" s="407" t="s">
        <v>587</v>
      </c>
    </row>
    <row r="276" spans="1:4" ht="15.6" x14ac:dyDescent="0.3">
      <c r="A276" s="467">
        <v>275</v>
      </c>
      <c r="B276" s="430" t="s">
        <v>1510</v>
      </c>
      <c r="D276" s="407" t="s">
        <v>573</v>
      </c>
    </row>
    <row r="277" spans="1:4" x14ac:dyDescent="0.3">
      <c r="A277" s="467">
        <v>276</v>
      </c>
      <c r="B277" s="431" t="s">
        <v>1511</v>
      </c>
      <c r="D277" s="407" t="s">
        <v>574</v>
      </c>
    </row>
    <row r="278" spans="1:4" ht="20.399999999999999" x14ac:dyDescent="0.3">
      <c r="A278" s="467">
        <v>277</v>
      </c>
      <c r="B278" s="429" t="s">
        <v>1512</v>
      </c>
      <c r="D278" s="407" t="s">
        <v>575</v>
      </c>
    </row>
    <row r="279" spans="1:4" x14ac:dyDescent="0.3">
      <c r="A279" s="467">
        <v>278</v>
      </c>
      <c r="B279" s="534" t="s">
        <v>1513</v>
      </c>
      <c r="D279" s="407" t="s">
        <v>576</v>
      </c>
    </row>
    <row r="280" spans="1:4" x14ac:dyDescent="0.3">
      <c r="A280" s="467">
        <v>279</v>
      </c>
      <c r="B280" s="426" t="s">
        <v>1514</v>
      </c>
      <c r="D280" s="407" t="s">
        <v>577</v>
      </c>
    </row>
    <row r="281" spans="1:4" ht="20.399999999999999" x14ac:dyDescent="0.3">
      <c r="A281" s="467">
        <v>280</v>
      </c>
      <c r="B281" s="434" t="s">
        <v>1515</v>
      </c>
      <c r="D281" s="407" t="s">
        <v>578</v>
      </c>
    </row>
    <row r="282" spans="1:4" x14ac:dyDescent="0.3">
      <c r="A282" s="467">
        <v>281</v>
      </c>
      <c r="B282" s="535" t="s">
        <v>1516</v>
      </c>
      <c r="D282" s="407" t="s">
        <v>579</v>
      </c>
    </row>
    <row r="283" spans="1:4" x14ac:dyDescent="0.3">
      <c r="A283" s="467">
        <v>282</v>
      </c>
      <c r="B283" s="535" t="s">
        <v>1517</v>
      </c>
      <c r="D283" s="407" t="s">
        <v>580</v>
      </c>
    </row>
    <row r="284" spans="1:4" ht="15.6" x14ac:dyDescent="0.3">
      <c r="A284" s="467">
        <v>283</v>
      </c>
      <c r="B284" s="438" t="s">
        <v>1518</v>
      </c>
      <c r="D284" s="407" t="s">
        <v>581</v>
      </c>
    </row>
    <row r="285" spans="1:4" x14ac:dyDescent="0.3">
      <c r="A285" s="467">
        <v>284</v>
      </c>
      <c r="B285" s="431" t="s">
        <v>1519</v>
      </c>
      <c r="D285" s="407" t="s">
        <v>582</v>
      </c>
    </row>
    <row r="286" spans="1:4" ht="20.399999999999999" x14ac:dyDescent="0.3">
      <c r="A286" s="467">
        <v>285</v>
      </c>
      <c r="B286" s="429" t="s">
        <v>1520</v>
      </c>
      <c r="D286" s="407" t="s">
        <v>583</v>
      </c>
    </row>
    <row r="287" spans="1:4" x14ac:dyDescent="0.3">
      <c r="A287" s="467">
        <v>286</v>
      </c>
      <c r="B287" s="534" t="s">
        <v>1521</v>
      </c>
      <c r="D287" s="407" t="s">
        <v>584</v>
      </c>
    </row>
    <row r="288" spans="1:4" ht="20.399999999999999" x14ac:dyDescent="0.3">
      <c r="A288" s="467">
        <v>287</v>
      </c>
      <c r="B288" s="426" t="s">
        <v>1522</v>
      </c>
      <c r="D288" s="407" t="s">
        <v>849</v>
      </c>
    </row>
    <row r="289" spans="1:4" x14ac:dyDescent="0.3">
      <c r="A289" s="467">
        <v>288</v>
      </c>
      <c r="B289" s="535" t="s">
        <v>1523</v>
      </c>
      <c r="D289" s="407" t="s">
        <v>585</v>
      </c>
    </row>
    <row r="290" spans="1:4" ht="21" thickBot="1" x14ac:dyDescent="0.35">
      <c r="A290" s="467">
        <v>289</v>
      </c>
      <c r="B290" s="434" t="s">
        <v>1524</v>
      </c>
      <c r="D290" s="407" t="s">
        <v>586</v>
      </c>
    </row>
    <row r="291" spans="1:4" ht="26.4" x14ac:dyDescent="0.3">
      <c r="A291" s="467">
        <v>290</v>
      </c>
      <c r="B291" s="453" t="s">
        <v>166</v>
      </c>
      <c r="D291" s="407" t="s">
        <v>588</v>
      </c>
    </row>
    <row r="292" spans="1:4" ht="52.2" x14ac:dyDescent="0.3">
      <c r="A292" s="467">
        <v>291</v>
      </c>
      <c r="B292" s="420" t="s">
        <v>1525</v>
      </c>
      <c r="D292" s="407" t="s">
        <v>589</v>
      </c>
    </row>
    <row r="293" spans="1:4" ht="26.4" x14ac:dyDescent="0.3">
      <c r="A293" s="467">
        <v>292</v>
      </c>
      <c r="B293" s="560" t="s">
        <v>1526</v>
      </c>
      <c r="D293" s="407" t="s">
        <v>590</v>
      </c>
    </row>
    <row r="294" spans="1:4" ht="16.2" thickBot="1" x14ac:dyDescent="0.35">
      <c r="A294" s="467">
        <v>293</v>
      </c>
      <c r="B294" s="430" t="s">
        <v>1376</v>
      </c>
      <c r="D294" s="407" t="s">
        <v>591</v>
      </c>
    </row>
    <row r="295" spans="1:4" x14ac:dyDescent="0.3">
      <c r="A295" s="467">
        <v>294</v>
      </c>
      <c r="B295" s="439" t="s">
        <v>1527</v>
      </c>
      <c r="D295" s="407" t="s">
        <v>629</v>
      </c>
    </row>
    <row r="296" spans="1:4" ht="21" thickBot="1" x14ac:dyDescent="0.35">
      <c r="A296" s="467">
        <v>295</v>
      </c>
      <c r="B296" s="440" t="s">
        <v>1528</v>
      </c>
      <c r="D296" s="407" t="s">
        <v>630</v>
      </c>
    </row>
    <row r="297" spans="1:4" x14ac:dyDescent="0.3">
      <c r="A297" s="467">
        <v>296</v>
      </c>
      <c r="B297" s="431" t="s">
        <v>1529</v>
      </c>
      <c r="D297" s="407" t="s">
        <v>726</v>
      </c>
    </row>
    <row r="298" spans="1:4" ht="20.399999999999999" x14ac:dyDescent="0.3">
      <c r="A298" s="467">
        <v>297</v>
      </c>
      <c r="B298" s="426" t="s">
        <v>1530</v>
      </c>
      <c r="D298" s="407" t="s">
        <v>694</v>
      </c>
    </row>
    <row r="299" spans="1:4" x14ac:dyDescent="0.3">
      <c r="A299" s="467">
        <v>298</v>
      </c>
      <c r="B299" s="434" t="s">
        <v>1531</v>
      </c>
      <c r="D299" s="407" t="s">
        <v>695</v>
      </c>
    </row>
    <row r="300" spans="1:4" x14ac:dyDescent="0.3">
      <c r="A300" s="467">
        <v>299</v>
      </c>
      <c r="B300" s="434" t="s">
        <v>1532</v>
      </c>
      <c r="D300" s="407" t="s">
        <v>696</v>
      </c>
    </row>
    <row r="301" spans="1:4" x14ac:dyDescent="0.3">
      <c r="A301" s="467">
        <v>300</v>
      </c>
      <c r="B301" s="434" t="s">
        <v>1533</v>
      </c>
      <c r="D301" s="407" t="s">
        <v>697</v>
      </c>
    </row>
    <row r="302" spans="1:4" x14ac:dyDescent="0.3">
      <c r="A302" s="467">
        <v>301</v>
      </c>
      <c r="B302" s="434" t="s">
        <v>1534</v>
      </c>
      <c r="D302" s="407" t="s">
        <v>698</v>
      </c>
    </row>
    <row r="303" spans="1:4" ht="30.6" x14ac:dyDescent="0.3">
      <c r="A303" s="467">
        <v>302</v>
      </c>
      <c r="B303" s="426" t="s">
        <v>1535</v>
      </c>
      <c r="D303" s="407" t="s">
        <v>592</v>
      </c>
    </row>
    <row r="304" spans="1:4" ht="30.6" x14ac:dyDescent="0.3">
      <c r="A304" s="467">
        <v>303</v>
      </c>
      <c r="B304" s="429" t="s">
        <v>1536</v>
      </c>
      <c r="D304" s="407" t="s">
        <v>727</v>
      </c>
    </row>
    <row r="305" spans="1:4" x14ac:dyDescent="0.3">
      <c r="A305" s="467">
        <v>304</v>
      </c>
      <c r="B305" s="554" t="s">
        <v>1537</v>
      </c>
      <c r="D305" s="407" t="s">
        <v>728</v>
      </c>
    </row>
    <row r="306" spans="1:4" ht="20.399999999999999" x14ac:dyDescent="0.3">
      <c r="A306" s="467">
        <v>305</v>
      </c>
      <c r="B306" s="426" t="s">
        <v>1538</v>
      </c>
      <c r="D306" s="407" t="s">
        <v>593</v>
      </c>
    </row>
    <row r="307" spans="1:4" ht="26.4" x14ac:dyDescent="0.3">
      <c r="A307" s="467">
        <v>306</v>
      </c>
      <c r="B307" s="431" t="s">
        <v>1539</v>
      </c>
      <c r="D307" s="407" t="s">
        <v>631</v>
      </c>
    </row>
    <row r="308" spans="1:4" ht="20.399999999999999" x14ac:dyDescent="0.3">
      <c r="A308" s="467">
        <v>307</v>
      </c>
      <c r="B308" s="429" t="s">
        <v>1540</v>
      </c>
      <c r="D308" s="407" t="s">
        <v>594</v>
      </c>
    </row>
    <row r="309" spans="1:4" ht="20.399999999999999" x14ac:dyDescent="0.3">
      <c r="A309" s="467">
        <v>308</v>
      </c>
      <c r="B309" s="434" t="s">
        <v>1541</v>
      </c>
      <c r="D309" s="407" t="s">
        <v>595</v>
      </c>
    </row>
    <row r="310" spans="1:4" x14ac:dyDescent="0.3">
      <c r="A310" s="467">
        <v>309</v>
      </c>
      <c r="B310" s="535" t="s">
        <v>1542</v>
      </c>
      <c r="D310" s="407" t="s">
        <v>632</v>
      </c>
    </row>
    <row r="311" spans="1:4" x14ac:dyDescent="0.3">
      <c r="A311" s="467">
        <v>310</v>
      </c>
      <c r="B311" s="535" t="s">
        <v>1543</v>
      </c>
      <c r="D311" s="407" t="s">
        <v>633</v>
      </c>
    </row>
    <row r="312" spans="1:4" x14ac:dyDescent="0.3">
      <c r="A312" s="467">
        <v>311</v>
      </c>
      <c r="B312" s="535" t="s">
        <v>1544</v>
      </c>
      <c r="D312" s="407" t="s">
        <v>634</v>
      </c>
    </row>
    <row r="313" spans="1:4" ht="20.399999999999999" x14ac:dyDescent="0.3">
      <c r="A313" s="467">
        <v>312</v>
      </c>
      <c r="B313" s="426" t="s">
        <v>1545</v>
      </c>
      <c r="D313" s="407" t="s">
        <v>596</v>
      </c>
    </row>
    <row r="314" spans="1:4" ht="20.399999999999999" x14ac:dyDescent="0.3">
      <c r="A314" s="467">
        <v>313</v>
      </c>
      <c r="B314" s="426" t="s">
        <v>1546</v>
      </c>
      <c r="D314" s="407" t="s">
        <v>597</v>
      </c>
    </row>
    <row r="315" spans="1:4" ht="20.399999999999999" x14ac:dyDescent="0.3">
      <c r="A315" s="467">
        <v>314</v>
      </c>
      <c r="B315" s="426" t="s">
        <v>1547</v>
      </c>
      <c r="D315" s="407" t="s">
        <v>598</v>
      </c>
    </row>
    <row r="316" spans="1:4" x14ac:dyDescent="0.3">
      <c r="A316" s="467">
        <v>315</v>
      </c>
      <c r="B316" s="534" t="s">
        <v>1548</v>
      </c>
      <c r="D316" s="407" t="s">
        <v>731</v>
      </c>
    </row>
    <row r="317" spans="1:4" ht="20.399999999999999" x14ac:dyDescent="0.3">
      <c r="A317" s="467">
        <v>316</v>
      </c>
      <c r="B317" s="426" t="s">
        <v>1549</v>
      </c>
      <c r="D317" s="407" t="s">
        <v>599</v>
      </c>
    </row>
    <row r="318" spans="1:4" x14ac:dyDescent="0.3">
      <c r="A318" s="467">
        <v>317</v>
      </c>
      <c r="B318" s="431" t="s">
        <v>1550</v>
      </c>
      <c r="D318" s="407" t="s">
        <v>635</v>
      </c>
    </row>
    <row r="319" spans="1:4" ht="20.399999999999999" x14ac:dyDescent="0.3">
      <c r="A319" s="467">
        <v>318</v>
      </c>
      <c r="B319" s="441" t="s">
        <v>1551</v>
      </c>
      <c r="D319" s="407" t="s">
        <v>600</v>
      </c>
    </row>
    <row r="320" spans="1:4" ht="20.399999999999999" x14ac:dyDescent="0.3">
      <c r="A320" s="467">
        <v>319</v>
      </c>
      <c r="B320" s="426" t="s">
        <v>1552</v>
      </c>
      <c r="D320" s="407" t="s">
        <v>601</v>
      </c>
    </row>
    <row r="321" spans="1:4" ht="20.399999999999999" x14ac:dyDescent="0.3">
      <c r="A321" s="467">
        <v>320</v>
      </c>
      <c r="B321" s="426" t="s">
        <v>1553</v>
      </c>
      <c r="D321" s="407" t="s">
        <v>602</v>
      </c>
    </row>
    <row r="322" spans="1:4" x14ac:dyDescent="0.3">
      <c r="A322" s="467">
        <v>321</v>
      </c>
      <c r="B322" s="535" t="s">
        <v>1554</v>
      </c>
      <c r="D322" s="407" t="s">
        <v>1170</v>
      </c>
    </row>
    <row r="323" spans="1:4" ht="40.799999999999997" x14ac:dyDescent="0.3">
      <c r="A323" s="467">
        <v>322</v>
      </c>
      <c r="B323" s="426" t="s">
        <v>1555</v>
      </c>
      <c r="D323" s="407" t="s">
        <v>628</v>
      </c>
    </row>
    <row r="324" spans="1:4" ht="26.4" x14ac:dyDescent="0.3">
      <c r="A324" s="467">
        <v>323</v>
      </c>
      <c r="B324" s="550" t="s">
        <v>1556</v>
      </c>
      <c r="D324" s="407" t="s">
        <v>636</v>
      </c>
    </row>
    <row r="325" spans="1:4" ht="30.6" x14ac:dyDescent="0.3">
      <c r="A325" s="467">
        <v>324</v>
      </c>
      <c r="B325" s="441" t="s">
        <v>1557</v>
      </c>
      <c r="D325" s="407" t="s">
        <v>603</v>
      </c>
    </row>
    <row r="326" spans="1:4" ht="20.399999999999999" x14ac:dyDescent="0.3">
      <c r="A326" s="467">
        <v>325</v>
      </c>
      <c r="B326" s="434" t="s">
        <v>1558</v>
      </c>
      <c r="D326" s="407" t="s">
        <v>604</v>
      </c>
    </row>
    <row r="327" spans="1:4" x14ac:dyDescent="0.3">
      <c r="A327" s="467">
        <v>326</v>
      </c>
      <c r="B327" s="434" t="s">
        <v>1559</v>
      </c>
      <c r="D327" s="407" t="s">
        <v>605</v>
      </c>
    </row>
    <row r="328" spans="1:4" ht="20.399999999999999" x14ac:dyDescent="0.3">
      <c r="A328" s="467">
        <v>327</v>
      </c>
      <c r="B328" s="442" t="s">
        <v>1560</v>
      </c>
      <c r="D328" s="407" t="s">
        <v>606</v>
      </c>
    </row>
    <row r="329" spans="1:4" ht="41.4" x14ac:dyDescent="0.3">
      <c r="A329" s="467">
        <v>328</v>
      </c>
      <c r="B329" s="443" t="s">
        <v>1561</v>
      </c>
      <c r="D329" s="407" t="s">
        <v>706</v>
      </c>
    </row>
    <row r="330" spans="1:4" x14ac:dyDescent="0.3">
      <c r="A330" s="467">
        <v>329</v>
      </c>
      <c r="B330" s="552" t="s">
        <v>1562</v>
      </c>
      <c r="D330" s="407" t="s">
        <v>707</v>
      </c>
    </row>
    <row r="331" spans="1:4" x14ac:dyDescent="0.3">
      <c r="A331" s="467">
        <v>330</v>
      </c>
      <c r="B331" s="546" t="s">
        <v>1563</v>
      </c>
      <c r="D331" s="407" t="s">
        <v>637</v>
      </c>
    </row>
    <row r="332" spans="1:4" ht="20.399999999999999" x14ac:dyDescent="0.3">
      <c r="A332" s="467">
        <v>331</v>
      </c>
      <c r="B332" s="444" t="s">
        <v>1564</v>
      </c>
      <c r="D332" s="407" t="s">
        <v>607</v>
      </c>
    </row>
    <row r="333" spans="1:4" ht="30.6" x14ac:dyDescent="0.3">
      <c r="A333" s="467">
        <v>332</v>
      </c>
      <c r="B333" s="537" t="s">
        <v>1565</v>
      </c>
      <c r="D333" s="407" t="s">
        <v>608</v>
      </c>
    </row>
    <row r="334" spans="1:4" ht="30.6" x14ac:dyDescent="0.3">
      <c r="A334" s="467">
        <v>333</v>
      </c>
      <c r="B334" s="537" t="s">
        <v>1566</v>
      </c>
      <c r="D334" s="407" t="s">
        <v>609</v>
      </c>
    </row>
    <row r="335" spans="1:4" ht="20.399999999999999" x14ac:dyDescent="0.3">
      <c r="A335" s="467">
        <v>334</v>
      </c>
      <c r="B335" s="537" t="s">
        <v>1567</v>
      </c>
      <c r="D335" s="407" t="s">
        <v>610</v>
      </c>
    </row>
    <row r="336" spans="1:4" ht="30.6" x14ac:dyDescent="0.3">
      <c r="A336" s="467">
        <v>335</v>
      </c>
      <c r="B336" s="537" t="s">
        <v>1568</v>
      </c>
      <c r="D336" s="407" t="s">
        <v>611</v>
      </c>
    </row>
    <row r="337" spans="1:4" x14ac:dyDescent="0.3">
      <c r="A337" s="467">
        <v>336</v>
      </c>
      <c r="B337" s="546" t="s">
        <v>1569</v>
      </c>
      <c r="D337" s="407" t="s">
        <v>638</v>
      </c>
    </row>
    <row r="338" spans="1:4" ht="20.399999999999999" x14ac:dyDescent="0.3">
      <c r="A338" s="467">
        <v>337</v>
      </c>
      <c r="B338" s="444" t="s">
        <v>1570</v>
      </c>
      <c r="D338" s="407" t="s">
        <v>612</v>
      </c>
    </row>
    <row r="339" spans="1:4" ht="20.399999999999999" x14ac:dyDescent="0.3">
      <c r="A339" s="467">
        <v>338</v>
      </c>
      <c r="B339" s="537" t="s">
        <v>1571</v>
      </c>
      <c r="D339" s="407" t="s">
        <v>616</v>
      </c>
    </row>
    <row r="340" spans="1:4" ht="20.399999999999999" x14ac:dyDescent="0.3">
      <c r="A340" s="467">
        <v>339</v>
      </c>
      <c r="B340" s="537" t="s">
        <v>1572</v>
      </c>
      <c r="D340" s="407" t="s">
        <v>613</v>
      </c>
    </row>
    <row r="341" spans="1:4" ht="20.399999999999999" x14ac:dyDescent="0.3">
      <c r="A341" s="467">
        <v>340</v>
      </c>
      <c r="B341" s="537" t="s">
        <v>1573</v>
      </c>
      <c r="D341" s="407" t="s">
        <v>614</v>
      </c>
    </row>
    <row r="342" spans="1:4" x14ac:dyDescent="0.3">
      <c r="A342" s="467">
        <v>341</v>
      </c>
      <c r="B342" s="548" t="s">
        <v>1574</v>
      </c>
      <c r="D342" s="407" t="s">
        <v>639</v>
      </c>
    </row>
    <row r="343" spans="1:4" x14ac:dyDescent="0.3">
      <c r="A343" s="467">
        <v>342</v>
      </c>
      <c r="B343" s="547" t="s">
        <v>1575</v>
      </c>
      <c r="D343" s="407" t="s">
        <v>640</v>
      </c>
    </row>
    <row r="344" spans="1:4" x14ac:dyDescent="0.3">
      <c r="A344" s="467">
        <v>343</v>
      </c>
      <c r="B344" s="547" t="s">
        <v>1576</v>
      </c>
      <c r="D344" s="407" t="s">
        <v>641</v>
      </c>
    </row>
    <row r="345" spans="1:4" x14ac:dyDescent="0.3">
      <c r="A345" s="467">
        <v>344</v>
      </c>
      <c r="B345" s="546" t="s">
        <v>1577</v>
      </c>
      <c r="D345" s="407" t="s">
        <v>642</v>
      </c>
    </row>
    <row r="346" spans="1:4" ht="20.399999999999999" x14ac:dyDescent="0.3">
      <c r="A346" s="467">
        <v>345</v>
      </c>
      <c r="B346" s="444" t="s">
        <v>1578</v>
      </c>
      <c r="D346" s="407" t="s">
        <v>615</v>
      </c>
    </row>
    <row r="347" spans="1:4" x14ac:dyDescent="0.3">
      <c r="A347" s="467">
        <v>346</v>
      </c>
      <c r="B347" s="552" t="s">
        <v>1579</v>
      </c>
      <c r="D347" s="407" t="s">
        <v>709</v>
      </c>
    </row>
    <row r="348" spans="1:4" ht="20.399999999999999" x14ac:dyDescent="0.3">
      <c r="A348" s="467">
        <v>347</v>
      </c>
      <c r="B348" s="444" t="s">
        <v>1580</v>
      </c>
      <c r="D348" s="407" t="s">
        <v>617</v>
      </c>
    </row>
    <row r="349" spans="1:4" ht="20.399999999999999" x14ac:dyDescent="0.3">
      <c r="A349" s="467">
        <v>348</v>
      </c>
      <c r="B349" s="537" t="s">
        <v>1581</v>
      </c>
      <c r="D349" s="407" t="s">
        <v>702</v>
      </c>
    </row>
    <row r="350" spans="1:4" ht="20.399999999999999" x14ac:dyDescent="0.3">
      <c r="A350" s="467">
        <v>349</v>
      </c>
      <c r="B350" s="537" t="s">
        <v>1582</v>
      </c>
      <c r="D350" s="407" t="s">
        <v>672</v>
      </c>
    </row>
    <row r="351" spans="1:4" ht="20.399999999999999" x14ac:dyDescent="0.3">
      <c r="A351" s="467">
        <v>350</v>
      </c>
      <c r="B351" s="537" t="s">
        <v>1583</v>
      </c>
      <c r="D351" s="407" t="s">
        <v>618</v>
      </c>
    </row>
    <row r="352" spans="1:4" ht="40.799999999999997" x14ac:dyDescent="0.3">
      <c r="A352" s="467">
        <v>351</v>
      </c>
      <c r="B352" s="537" t="s">
        <v>1584</v>
      </c>
      <c r="D352" s="407" t="s">
        <v>673</v>
      </c>
    </row>
    <row r="353" spans="1:4" x14ac:dyDescent="0.3">
      <c r="A353" s="467">
        <v>352</v>
      </c>
      <c r="B353" s="547" t="s">
        <v>1585</v>
      </c>
      <c r="D353" s="407" t="s">
        <v>713</v>
      </c>
    </row>
    <row r="354" spans="1:4" x14ac:dyDescent="0.3">
      <c r="A354" s="467">
        <v>353</v>
      </c>
      <c r="B354" s="552" t="s">
        <v>1586</v>
      </c>
      <c r="D354" s="407" t="s">
        <v>643</v>
      </c>
    </row>
    <row r="355" spans="1:4" ht="20.399999999999999" x14ac:dyDescent="0.3">
      <c r="A355" s="467">
        <v>354</v>
      </c>
      <c r="B355" s="444" t="s">
        <v>1587</v>
      </c>
      <c r="D355" s="407" t="s">
        <v>619</v>
      </c>
    </row>
    <row r="356" spans="1:4" ht="20.399999999999999" x14ac:dyDescent="0.3">
      <c r="A356" s="467">
        <v>355</v>
      </c>
      <c r="B356" s="537" t="s">
        <v>1588</v>
      </c>
      <c r="D356" s="407" t="s">
        <v>620</v>
      </c>
    </row>
    <row r="357" spans="1:4" x14ac:dyDescent="0.3">
      <c r="A357" s="467">
        <v>356</v>
      </c>
      <c r="B357" s="546" t="s">
        <v>1589</v>
      </c>
      <c r="D357" s="407" t="s">
        <v>644</v>
      </c>
    </row>
    <row r="358" spans="1:4" ht="20.399999999999999" x14ac:dyDescent="0.3">
      <c r="A358" s="467">
        <v>357</v>
      </c>
      <c r="B358" s="537" t="s">
        <v>1590</v>
      </c>
      <c r="D358" s="407" t="s">
        <v>660</v>
      </c>
    </row>
    <row r="359" spans="1:4" x14ac:dyDescent="0.3">
      <c r="A359" s="467">
        <v>358</v>
      </c>
      <c r="B359" s="542" t="s">
        <v>1591</v>
      </c>
      <c r="D359" s="407" t="s">
        <v>686</v>
      </c>
    </row>
    <row r="360" spans="1:4" x14ac:dyDescent="0.3">
      <c r="A360" s="467">
        <v>359</v>
      </c>
      <c r="B360" s="543" t="s">
        <v>1592</v>
      </c>
      <c r="D360" s="407" t="s">
        <v>645</v>
      </c>
    </row>
    <row r="361" spans="1:4" x14ac:dyDescent="0.3">
      <c r="A361" s="467">
        <v>360</v>
      </c>
      <c r="B361" s="543" t="s">
        <v>1593</v>
      </c>
      <c r="D361" s="407" t="s">
        <v>646</v>
      </c>
    </row>
    <row r="362" spans="1:4" x14ac:dyDescent="0.3">
      <c r="A362" s="467">
        <v>361</v>
      </c>
      <c r="B362" s="544" t="s">
        <v>1594</v>
      </c>
      <c r="D362" s="407" t="s">
        <v>717</v>
      </c>
    </row>
    <row r="363" spans="1:4" ht="39.6" x14ac:dyDescent="0.3">
      <c r="A363" s="467">
        <v>362</v>
      </c>
      <c r="B363" s="546" t="s">
        <v>1595</v>
      </c>
      <c r="D363" s="407" t="s">
        <v>724</v>
      </c>
    </row>
    <row r="364" spans="1:4" x14ac:dyDescent="0.3">
      <c r="A364" s="467">
        <v>363</v>
      </c>
      <c r="B364" s="537" t="s">
        <v>1596</v>
      </c>
      <c r="D364" s="407" t="s">
        <v>681</v>
      </c>
    </row>
    <row r="365" spans="1:4" ht="20.399999999999999" x14ac:dyDescent="0.3">
      <c r="A365" s="467">
        <v>364</v>
      </c>
      <c r="B365" s="537" t="s">
        <v>1597</v>
      </c>
      <c r="D365" s="407" t="s">
        <v>682</v>
      </c>
    </row>
    <row r="366" spans="1:4" ht="26.4" x14ac:dyDescent="0.3">
      <c r="A366" s="467">
        <v>365</v>
      </c>
      <c r="B366" s="546" t="s">
        <v>1598</v>
      </c>
      <c r="D366" s="407" t="s">
        <v>647</v>
      </c>
    </row>
    <row r="367" spans="1:4" x14ac:dyDescent="0.3">
      <c r="A367" s="467">
        <v>366</v>
      </c>
      <c r="B367" s="552" t="s">
        <v>1599</v>
      </c>
      <c r="D367" s="407" t="s">
        <v>648</v>
      </c>
    </row>
    <row r="368" spans="1:4" ht="20.399999999999999" x14ac:dyDescent="0.3">
      <c r="A368" s="467">
        <v>367</v>
      </c>
      <c r="B368" s="444" t="s">
        <v>1600</v>
      </c>
      <c r="D368" s="407" t="s">
        <v>621</v>
      </c>
    </row>
    <row r="369" spans="1:4" ht="20.399999999999999" x14ac:dyDescent="0.3">
      <c r="A369" s="467">
        <v>368</v>
      </c>
      <c r="B369" s="537" t="s">
        <v>1601</v>
      </c>
      <c r="D369" s="407" t="s">
        <v>622</v>
      </c>
    </row>
    <row r="370" spans="1:4" x14ac:dyDescent="0.3">
      <c r="A370" s="467">
        <v>369</v>
      </c>
      <c r="B370" s="546" t="s">
        <v>1602</v>
      </c>
      <c r="D370" s="407" t="s">
        <v>649</v>
      </c>
    </row>
    <row r="371" spans="1:4" ht="30.6" x14ac:dyDescent="0.3">
      <c r="A371" s="467">
        <v>370</v>
      </c>
      <c r="B371" s="537" t="s">
        <v>1603</v>
      </c>
      <c r="D371" s="407" t="s">
        <v>623</v>
      </c>
    </row>
    <row r="372" spans="1:4" ht="20.399999999999999" x14ac:dyDescent="0.3">
      <c r="A372" s="467">
        <v>371</v>
      </c>
      <c r="B372" s="537" t="s">
        <v>1604</v>
      </c>
      <c r="D372" s="407" t="s">
        <v>624</v>
      </c>
    </row>
    <row r="373" spans="1:4" ht="20.399999999999999" x14ac:dyDescent="0.3">
      <c r="A373" s="467">
        <v>372</v>
      </c>
      <c r="B373" s="537" t="s">
        <v>1605</v>
      </c>
      <c r="D373" s="407" t="s">
        <v>625</v>
      </c>
    </row>
    <row r="374" spans="1:4" x14ac:dyDescent="0.3">
      <c r="A374" s="467">
        <v>373</v>
      </c>
      <c r="B374" s="542" t="s">
        <v>1606</v>
      </c>
      <c r="D374" s="407" t="s">
        <v>650</v>
      </c>
    </row>
    <row r="375" spans="1:4" x14ac:dyDescent="0.3">
      <c r="A375" s="467">
        <v>374</v>
      </c>
      <c r="B375" s="544" t="s">
        <v>1607</v>
      </c>
      <c r="D375" s="407" t="s">
        <v>716</v>
      </c>
    </row>
    <row r="376" spans="1:4" x14ac:dyDescent="0.3">
      <c r="A376" s="467">
        <v>375</v>
      </c>
      <c r="B376" s="542" t="s">
        <v>1608</v>
      </c>
      <c r="D376" s="407" t="s">
        <v>651</v>
      </c>
    </row>
    <row r="377" spans="1:4" x14ac:dyDescent="0.3">
      <c r="A377" s="467">
        <v>376</v>
      </c>
      <c r="B377" s="542" t="s">
        <v>1609</v>
      </c>
      <c r="D377" s="407" t="s">
        <v>652</v>
      </c>
    </row>
    <row r="378" spans="1:4" x14ac:dyDescent="0.3">
      <c r="A378" s="467">
        <v>377</v>
      </c>
      <c r="B378" s="542" t="s">
        <v>1610</v>
      </c>
      <c r="D378" s="407" t="s">
        <v>653</v>
      </c>
    </row>
    <row r="379" spans="1:4" x14ac:dyDescent="0.3">
      <c r="A379" s="467">
        <v>378</v>
      </c>
      <c r="B379" s="542" t="s">
        <v>1611</v>
      </c>
      <c r="D379" s="407" t="s">
        <v>654</v>
      </c>
    </row>
    <row r="380" spans="1:4" x14ac:dyDescent="0.3">
      <c r="A380" s="467">
        <v>379</v>
      </c>
      <c r="B380" s="537" t="s">
        <v>1612</v>
      </c>
      <c r="D380" s="407" t="s">
        <v>626</v>
      </c>
    </row>
    <row r="381" spans="1:4" ht="21" thickBot="1" x14ac:dyDescent="0.35">
      <c r="A381" s="467">
        <v>380</v>
      </c>
      <c r="B381" s="537" t="s">
        <v>1613</v>
      </c>
      <c r="D381" s="407" t="s">
        <v>627</v>
      </c>
    </row>
    <row r="382" spans="1:4" ht="26.4" x14ac:dyDescent="0.3">
      <c r="A382" s="467">
        <v>381</v>
      </c>
      <c r="B382" s="453" t="s">
        <v>309</v>
      </c>
      <c r="D382" s="407" t="s">
        <v>655</v>
      </c>
    </row>
    <row r="383" spans="1:4" ht="34.799999999999997" x14ac:dyDescent="0.3">
      <c r="A383" s="467">
        <v>382</v>
      </c>
      <c r="B383" s="420" t="s">
        <v>1614</v>
      </c>
      <c r="D383" s="407" t="s">
        <v>656</v>
      </c>
    </row>
    <row r="384" spans="1:4" ht="26.4" x14ac:dyDescent="0.3">
      <c r="A384" s="467">
        <v>383</v>
      </c>
      <c r="B384" s="560" t="s">
        <v>1615</v>
      </c>
      <c r="D384" s="407" t="s">
        <v>657</v>
      </c>
    </row>
    <row r="385" spans="1:4" ht="16.2" thickBot="1" x14ac:dyDescent="0.35">
      <c r="A385" s="467">
        <v>384</v>
      </c>
      <c r="B385" s="430" t="s">
        <v>1616</v>
      </c>
      <c r="D385" s="407" t="s">
        <v>658</v>
      </c>
    </row>
    <row r="386" spans="1:4" x14ac:dyDescent="0.3">
      <c r="A386" s="467">
        <v>385</v>
      </c>
      <c r="B386" s="445" t="s">
        <v>1617</v>
      </c>
      <c r="D386" s="407" t="s">
        <v>725</v>
      </c>
    </row>
    <row r="387" spans="1:4" ht="20.399999999999999" x14ac:dyDescent="0.3">
      <c r="A387" s="467">
        <v>386</v>
      </c>
      <c r="B387" s="426" t="s">
        <v>1618</v>
      </c>
      <c r="D387" s="407" t="s">
        <v>699</v>
      </c>
    </row>
    <row r="388" spans="1:4" x14ac:dyDescent="0.3">
      <c r="A388" s="467">
        <v>387</v>
      </c>
      <c r="B388" s="431" t="s">
        <v>1619</v>
      </c>
      <c r="D388" s="407" t="s">
        <v>729</v>
      </c>
    </row>
    <row r="389" spans="1:4" ht="20.399999999999999" x14ac:dyDescent="0.3">
      <c r="A389" s="467">
        <v>388</v>
      </c>
      <c r="B389" s="429" t="s">
        <v>1620</v>
      </c>
      <c r="D389" s="407" t="s">
        <v>730</v>
      </c>
    </row>
    <row r="390" spans="1:4" ht="20.399999999999999" x14ac:dyDescent="0.3">
      <c r="A390" s="467">
        <v>389</v>
      </c>
      <c r="B390" s="434" t="s">
        <v>1621</v>
      </c>
      <c r="D390" s="407" t="s">
        <v>705</v>
      </c>
    </row>
    <row r="391" spans="1:4" ht="20.399999999999999" x14ac:dyDescent="0.3">
      <c r="A391" s="467">
        <v>390</v>
      </c>
      <c r="B391" s="426" t="s">
        <v>1622</v>
      </c>
      <c r="D391" s="407" t="s">
        <v>665</v>
      </c>
    </row>
    <row r="392" spans="1:4" ht="51" x14ac:dyDescent="0.3">
      <c r="A392" s="467">
        <v>391</v>
      </c>
      <c r="B392" s="426" t="s">
        <v>1623</v>
      </c>
      <c r="D392" s="407" t="s">
        <v>666</v>
      </c>
    </row>
    <row r="393" spans="1:4" ht="20.399999999999999" x14ac:dyDescent="0.3">
      <c r="A393" s="467">
        <v>392</v>
      </c>
      <c r="B393" s="426" t="s">
        <v>1624</v>
      </c>
      <c r="D393" s="407" t="s">
        <v>667</v>
      </c>
    </row>
    <row r="394" spans="1:4" ht="20.399999999999999" x14ac:dyDescent="0.3">
      <c r="A394" s="467">
        <v>393</v>
      </c>
      <c r="B394" s="444" t="s">
        <v>1625</v>
      </c>
      <c r="D394" s="407" t="s">
        <v>708</v>
      </c>
    </row>
    <row r="395" spans="1:4" ht="30.6" x14ac:dyDescent="0.3">
      <c r="A395" s="467">
        <v>394</v>
      </c>
      <c r="B395" s="537" t="s">
        <v>1565</v>
      </c>
      <c r="D395" s="407" t="s">
        <v>668</v>
      </c>
    </row>
    <row r="396" spans="1:4" ht="20.399999999999999" x14ac:dyDescent="0.3">
      <c r="A396" s="467">
        <v>395</v>
      </c>
      <c r="B396" s="537" t="s">
        <v>1626</v>
      </c>
      <c r="D396" s="407" t="s">
        <v>669</v>
      </c>
    </row>
    <row r="397" spans="1:4" ht="40.799999999999997" x14ac:dyDescent="0.3">
      <c r="A397" s="467">
        <v>396</v>
      </c>
      <c r="B397" s="537" t="s">
        <v>1627</v>
      </c>
      <c r="D397" s="407" t="s">
        <v>670</v>
      </c>
    </row>
    <row r="398" spans="1:4" ht="30.6" x14ac:dyDescent="0.3">
      <c r="A398" s="467">
        <v>397</v>
      </c>
      <c r="B398" s="537" t="s">
        <v>1628</v>
      </c>
      <c r="D398" s="407" t="s">
        <v>671</v>
      </c>
    </row>
    <row r="399" spans="1:4" ht="20.399999999999999" x14ac:dyDescent="0.3">
      <c r="A399" s="467">
        <v>398</v>
      </c>
      <c r="B399" s="444" t="s">
        <v>1629</v>
      </c>
      <c r="D399" s="407" t="s">
        <v>710</v>
      </c>
    </row>
    <row r="400" spans="1:4" ht="20.399999999999999" x14ac:dyDescent="0.3">
      <c r="A400" s="467">
        <v>399</v>
      </c>
      <c r="B400" s="537" t="s">
        <v>1630</v>
      </c>
      <c r="D400" s="407" t="s">
        <v>703</v>
      </c>
    </row>
    <row r="401" spans="1:4" x14ac:dyDescent="0.3">
      <c r="A401" s="467">
        <v>400</v>
      </c>
      <c r="B401" s="446" t="s">
        <v>333</v>
      </c>
      <c r="D401" s="407" t="s">
        <v>720</v>
      </c>
    </row>
    <row r="402" spans="1:4" x14ac:dyDescent="0.3">
      <c r="A402" s="467">
        <v>401</v>
      </c>
      <c r="B402" s="543" t="s">
        <v>1631</v>
      </c>
      <c r="D402" s="407" t="s">
        <v>715</v>
      </c>
    </row>
    <row r="403" spans="1:4" x14ac:dyDescent="0.3">
      <c r="A403" s="467">
        <v>402</v>
      </c>
      <c r="B403" s="542" t="s">
        <v>1632</v>
      </c>
      <c r="D403" s="407" t="s">
        <v>714</v>
      </c>
    </row>
    <row r="404" spans="1:4" x14ac:dyDescent="0.3">
      <c r="A404" s="467">
        <v>403</v>
      </c>
      <c r="B404" s="552" t="s">
        <v>1633</v>
      </c>
      <c r="D404" s="407" t="s">
        <v>684</v>
      </c>
    </row>
    <row r="405" spans="1:4" ht="20.399999999999999" x14ac:dyDescent="0.3">
      <c r="A405" s="467">
        <v>404</v>
      </c>
      <c r="B405" s="444" t="s">
        <v>1634</v>
      </c>
      <c r="D405" s="407" t="s">
        <v>718</v>
      </c>
    </row>
    <row r="406" spans="1:4" ht="20.399999999999999" x14ac:dyDescent="0.3">
      <c r="A406" s="467">
        <v>405</v>
      </c>
      <c r="B406" s="537" t="s">
        <v>1635</v>
      </c>
      <c r="D406" s="407" t="s">
        <v>674</v>
      </c>
    </row>
    <row r="407" spans="1:4" x14ac:dyDescent="0.3">
      <c r="A407" s="467">
        <v>406</v>
      </c>
      <c r="B407" s="547" t="s">
        <v>1636</v>
      </c>
      <c r="D407" s="407" t="s">
        <v>685</v>
      </c>
    </row>
    <row r="408" spans="1:4" ht="20.399999999999999" x14ac:dyDescent="0.3">
      <c r="A408" s="467">
        <v>407</v>
      </c>
      <c r="B408" s="444" t="s">
        <v>1637</v>
      </c>
      <c r="D408" s="407" t="s">
        <v>687</v>
      </c>
    </row>
    <row r="409" spans="1:4" x14ac:dyDescent="0.3">
      <c r="A409" s="467">
        <v>408</v>
      </c>
      <c r="B409" s="546" t="s">
        <v>1638</v>
      </c>
      <c r="D409" s="407" t="s">
        <v>719</v>
      </c>
    </row>
    <row r="410" spans="1:4" ht="40.799999999999997" x14ac:dyDescent="0.3">
      <c r="A410" s="467">
        <v>409</v>
      </c>
      <c r="B410" s="537" t="s">
        <v>1639</v>
      </c>
      <c r="D410" s="407" t="s">
        <v>675</v>
      </c>
    </row>
    <row r="411" spans="1:4" ht="61.2" x14ac:dyDescent="0.3">
      <c r="A411" s="467">
        <v>410</v>
      </c>
      <c r="B411" s="537" t="s">
        <v>1640</v>
      </c>
      <c r="D411" s="407" t="s">
        <v>676</v>
      </c>
    </row>
    <row r="412" spans="1:4" ht="30.6" x14ac:dyDescent="0.3">
      <c r="A412" s="467">
        <v>411</v>
      </c>
      <c r="B412" s="537" t="s">
        <v>1641</v>
      </c>
      <c r="D412" s="407" t="s">
        <v>677</v>
      </c>
    </row>
    <row r="413" spans="1:4" ht="20.399999999999999" x14ac:dyDescent="0.3">
      <c r="A413" s="467">
        <v>412</v>
      </c>
      <c r="B413" s="537" t="s">
        <v>1642</v>
      </c>
      <c r="D413" s="407" t="s">
        <v>678</v>
      </c>
    </row>
    <row r="414" spans="1:4" ht="20.399999999999999" x14ac:dyDescent="0.3">
      <c r="A414" s="467">
        <v>413</v>
      </c>
      <c r="B414" s="537" t="s">
        <v>1643</v>
      </c>
      <c r="D414" s="407" t="s">
        <v>679</v>
      </c>
    </row>
    <row r="415" spans="1:4" x14ac:dyDescent="0.3">
      <c r="A415" s="467">
        <v>414</v>
      </c>
      <c r="B415" s="537" t="s">
        <v>1644</v>
      </c>
      <c r="D415" s="407" t="s">
        <v>680</v>
      </c>
    </row>
    <row r="416" spans="1:4" x14ac:dyDescent="0.3">
      <c r="A416" s="467">
        <v>415</v>
      </c>
      <c r="B416" s="542" t="s">
        <v>1645</v>
      </c>
      <c r="D416" s="407" t="s">
        <v>688</v>
      </c>
    </row>
    <row r="417" spans="1:4" x14ac:dyDescent="0.3">
      <c r="A417" s="467">
        <v>416</v>
      </c>
      <c r="B417" s="544" t="s">
        <v>1646</v>
      </c>
      <c r="D417" s="407" t="s">
        <v>693</v>
      </c>
    </row>
    <row r="418" spans="1:4" x14ac:dyDescent="0.3">
      <c r="A418" s="467">
        <v>417</v>
      </c>
      <c r="B418" s="542" t="s">
        <v>1647</v>
      </c>
      <c r="D418" s="407" t="s">
        <v>689</v>
      </c>
    </row>
    <row r="419" spans="1:4" x14ac:dyDescent="0.3">
      <c r="A419" s="467">
        <v>418</v>
      </c>
      <c r="B419" s="542" t="s">
        <v>1648</v>
      </c>
      <c r="D419" s="407" t="s">
        <v>690</v>
      </c>
    </row>
    <row r="420" spans="1:4" x14ac:dyDescent="0.3">
      <c r="A420" s="467">
        <v>419</v>
      </c>
      <c r="B420" s="542" t="s">
        <v>1649</v>
      </c>
      <c r="D420" s="407" t="s">
        <v>691</v>
      </c>
    </row>
    <row r="421" spans="1:4" x14ac:dyDescent="0.3">
      <c r="A421" s="467">
        <v>420</v>
      </c>
      <c r="B421" s="542" t="s">
        <v>1650</v>
      </c>
      <c r="D421" s="407" t="s">
        <v>692</v>
      </c>
    </row>
    <row r="422" spans="1:4" ht="15" thickBot="1" x14ac:dyDescent="0.35">
      <c r="A422" s="467">
        <v>421</v>
      </c>
      <c r="B422" s="542" t="s">
        <v>1651</v>
      </c>
      <c r="D422" s="407" t="s">
        <v>721</v>
      </c>
    </row>
    <row r="423" spans="1:4" ht="66" x14ac:dyDescent="0.3">
      <c r="A423" s="467">
        <v>422</v>
      </c>
      <c r="B423" s="575" t="s">
        <v>1652</v>
      </c>
      <c r="D423" s="407" t="s">
        <v>732</v>
      </c>
    </row>
    <row r="424" spans="1:4" x14ac:dyDescent="0.3">
      <c r="A424" s="467">
        <v>423</v>
      </c>
      <c r="B424" t="s">
        <v>1653</v>
      </c>
      <c r="D424" s="407" t="s">
        <v>749</v>
      </c>
    </row>
    <row r="425" spans="1:4" x14ac:dyDescent="0.3">
      <c r="A425" s="467">
        <v>424</v>
      </c>
      <c r="B425" t="s">
        <v>1654</v>
      </c>
      <c r="D425" s="407" t="s">
        <v>994</v>
      </c>
    </row>
    <row r="426" spans="1:4" x14ac:dyDescent="0.3">
      <c r="A426" s="467">
        <v>425</v>
      </c>
      <c r="B426" t="s">
        <v>14</v>
      </c>
      <c r="D426" s="407" t="s">
        <v>996</v>
      </c>
    </row>
    <row r="427" spans="1:4" x14ac:dyDescent="0.3">
      <c r="A427" s="467">
        <v>426</v>
      </c>
      <c r="B427" t="s">
        <v>1655</v>
      </c>
      <c r="D427" s="407" t="s">
        <v>1039</v>
      </c>
    </row>
    <row r="428" spans="1:4" x14ac:dyDescent="0.3">
      <c r="A428" s="467">
        <v>427</v>
      </c>
      <c r="B428" t="s">
        <v>1656</v>
      </c>
      <c r="D428" s="407" t="s">
        <v>810</v>
      </c>
    </row>
    <row r="429" spans="1:4" x14ac:dyDescent="0.3">
      <c r="A429" s="467">
        <v>428</v>
      </c>
      <c r="B429" t="s">
        <v>1657</v>
      </c>
      <c r="D429" s="407" t="s">
        <v>1053</v>
      </c>
    </row>
    <row r="430" spans="1:4" x14ac:dyDescent="0.3">
      <c r="A430" s="467">
        <v>429</v>
      </c>
      <c r="B430" t="s">
        <v>1658</v>
      </c>
      <c r="D430" s="407" t="s">
        <v>1056</v>
      </c>
    </row>
    <row r="431" spans="1:4" x14ac:dyDescent="0.3">
      <c r="A431" s="467">
        <v>430</v>
      </c>
      <c r="B431" t="s">
        <v>1659</v>
      </c>
      <c r="D431" s="407" t="s">
        <v>836</v>
      </c>
    </row>
    <row r="432" spans="1:4" x14ac:dyDescent="0.3">
      <c r="A432" s="467">
        <v>431</v>
      </c>
      <c r="B432" t="s">
        <v>1660</v>
      </c>
      <c r="D432" s="407" t="s">
        <v>844</v>
      </c>
    </row>
    <row r="433" spans="1:4" ht="34.799999999999997" x14ac:dyDescent="0.3">
      <c r="A433" s="467">
        <v>432</v>
      </c>
      <c r="B433" s="447" t="s">
        <v>1661</v>
      </c>
      <c r="D433" s="407" t="s">
        <v>736</v>
      </c>
    </row>
    <row r="434" spans="1:4" ht="27.6" x14ac:dyDescent="0.3">
      <c r="A434" s="467">
        <v>433</v>
      </c>
      <c r="B434" s="448" t="s">
        <v>1662</v>
      </c>
      <c r="D434" s="407" t="s">
        <v>750</v>
      </c>
    </row>
    <row r="435" spans="1:4" x14ac:dyDescent="0.3">
      <c r="A435" s="467">
        <v>434</v>
      </c>
      <c r="B435" s="449" t="s">
        <v>1663</v>
      </c>
      <c r="D435" s="407" t="s">
        <v>846</v>
      </c>
    </row>
    <row r="436" spans="1:4" ht="20.399999999999999" x14ac:dyDescent="0.3">
      <c r="A436" s="467">
        <v>435</v>
      </c>
      <c r="B436" s="450" t="s">
        <v>1664</v>
      </c>
      <c r="D436" s="407" t="s">
        <v>847</v>
      </c>
    </row>
    <row r="437" spans="1:4" x14ac:dyDescent="0.3">
      <c r="A437" s="467">
        <v>436</v>
      </c>
      <c r="B437" s="449" t="s">
        <v>1665</v>
      </c>
      <c r="D437" s="407" t="s">
        <v>812</v>
      </c>
    </row>
    <row r="438" spans="1:4" ht="20.399999999999999" x14ac:dyDescent="0.3">
      <c r="A438" s="467">
        <v>437</v>
      </c>
      <c r="B438" s="426" t="s">
        <v>1666</v>
      </c>
      <c r="D438" s="407" t="s">
        <v>839</v>
      </c>
    </row>
    <row r="439" spans="1:4" x14ac:dyDescent="0.3">
      <c r="A439" s="467">
        <v>438</v>
      </c>
      <c r="B439" s="451" t="s">
        <v>1667</v>
      </c>
      <c r="D439" s="407" t="s">
        <v>751</v>
      </c>
    </row>
    <row r="440" spans="1:4" x14ac:dyDescent="0.3">
      <c r="A440" s="467">
        <v>439</v>
      </c>
      <c r="B440" s="451" t="s">
        <v>1668</v>
      </c>
      <c r="D440" s="407" t="s">
        <v>814</v>
      </c>
    </row>
    <row r="441" spans="1:4" x14ac:dyDescent="0.3">
      <c r="A441" s="467">
        <v>440</v>
      </c>
      <c r="B441" s="451" t="s">
        <v>1669</v>
      </c>
      <c r="D441" s="407" t="s">
        <v>815</v>
      </c>
    </row>
    <row r="442" spans="1:4" x14ac:dyDescent="0.3">
      <c r="A442" s="467">
        <v>441</v>
      </c>
      <c r="B442" s="451" t="s">
        <v>1670</v>
      </c>
      <c r="D442" s="407" t="s">
        <v>752</v>
      </c>
    </row>
    <row r="443" spans="1:4" x14ac:dyDescent="0.3">
      <c r="A443" s="467">
        <v>442</v>
      </c>
      <c r="B443" s="451" t="s">
        <v>1671</v>
      </c>
      <c r="D443" s="407" t="s">
        <v>816</v>
      </c>
    </row>
    <row r="444" spans="1:4" x14ac:dyDescent="0.3">
      <c r="A444" s="467">
        <v>443</v>
      </c>
      <c r="B444" s="451" t="s">
        <v>1672</v>
      </c>
      <c r="D444" s="407" t="s">
        <v>753</v>
      </c>
    </row>
    <row r="445" spans="1:4" x14ac:dyDescent="0.3">
      <c r="A445" s="467">
        <v>444</v>
      </c>
      <c r="B445" s="452" t="s">
        <v>1673</v>
      </c>
      <c r="D445" s="407" t="s">
        <v>817</v>
      </c>
    </row>
    <row r="446" spans="1:4" x14ac:dyDescent="0.3">
      <c r="A446" s="467">
        <v>445</v>
      </c>
      <c r="B446" s="452" t="s">
        <v>1674</v>
      </c>
      <c r="D446" s="407" t="s">
        <v>818</v>
      </c>
    </row>
    <row r="447" spans="1:4" x14ac:dyDescent="0.3">
      <c r="A447" s="467">
        <v>446</v>
      </c>
      <c r="B447" s="452" t="s">
        <v>1675</v>
      </c>
      <c r="D447" s="407" t="s">
        <v>819</v>
      </c>
    </row>
    <row r="448" spans="1:4" x14ac:dyDescent="0.3">
      <c r="A448" s="467">
        <v>447</v>
      </c>
      <c r="B448" s="563" t="s">
        <v>1676</v>
      </c>
      <c r="D448" s="407" t="s">
        <v>754</v>
      </c>
    </row>
    <row r="449" spans="1:4" x14ac:dyDescent="0.3">
      <c r="A449" s="467">
        <v>448</v>
      </c>
      <c r="B449" s="563" t="s">
        <v>1677</v>
      </c>
      <c r="D449" s="407" t="s">
        <v>755</v>
      </c>
    </row>
    <row r="450" spans="1:4" x14ac:dyDescent="0.3">
      <c r="A450" s="467">
        <v>449</v>
      </c>
      <c r="B450" s="563" t="s">
        <v>1678</v>
      </c>
      <c r="D450" s="407" t="s">
        <v>756</v>
      </c>
    </row>
    <row r="451" spans="1:4" x14ac:dyDescent="0.3">
      <c r="A451" s="467">
        <v>450</v>
      </c>
      <c r="B451" s="563" t="s">
        <v>298</v>
      </c>
      <c r="D451" s="407" t="s">
        <v>757</v>
      </c>
    </row>
    <row r="452" spans="1:4" x14ac:dyDescent="0.3">
      <c r="A452" s="467">
        <v>451</v>
      </c>
      <c r="B452" s="563" t="s">
        <v>1679</v>
      </c>
      <c r="D452" s="407" t="s">
        <v>758</v>
      </c>
    </row>
    <row r="453" spans="1:4" x14ac:dyDescent="0.3">
      <c r="A453" s="467">
        <v>452</v>
      </c>
      <c r="B453" s="563" t="s">
        <v>1680</v>
      </c>
      <c r="D453" s="407" t="s">
        <v>759</v>
      </c>
    </row>
    <row r="454" spans="1:4" x14ac:dyDescent="0.3">
      <c r="A454" s="467">
        <v>453</v>
      </c>
      <c r="B454" s="563" t="s">
        <v>1681</v>
      </c>
      <c r="D454" s="407" t="s">
        <v>760</v>
      </c>
    </row>
    <row r="455" spans="1:4" x14ac:dyDescent="0.3">
      <c r="A455" s="467">
        <v>454</v>
      </c>
      <c r="B455" s="563" t="s">
        <v>299</v>
      </c>
      <c r="D455" s="407" t="s">
        <v>761</v>
      </c>
    </row>
    <row r="456" spans="1:4" x14ac:dyDescent="0.3">
      <c r="A456" s="467">
        <v>455</v>
      </c>
      <c r="B456" s="563" t="s">
        <v>1682</v>
      </c>
      <c r="D456" s="407" t="s">
        <v>762</v>
      </c>
    </row>
    <row r="457" spans="1:4" x14ac:dyDescent="0.3">
      <c r="A457" s="467">
        <v>456</v>
      </c>
      <c r="B457" s="563" t="s">
        <v>1683</v>
      </c>
      <c r="D457" s="407" t="s">
        <v>763</v>
      </c>
    </row>
    <row r="458" spans="1:4" x14ac:dyDescent="0.3">
      <c r="A458" s="467">
        <v>457</v>
      </c>
      <c r="B458" s="563" t="s">
        <v>1684</v>
      </c>
      <c r="D458" s="407" t="s">
        <v>764</v>
      </c>
    </row>
    <row r="459" spans="1:4" x14ac:dyDescent="0.3">
      <c r="A459" s="467">
        <v>458</v>
      </c>
      <c r="B459" s="563" t="s">
        <v>1685</v>
      </c>
      <c r="D459" s="407" t="s">
        <v>765</v>
      </c>
    </row>
    <row r="460" spans="1:4" x14ac:dyDescent="0.3">
      <c r="A460" s="467">
        <v>459</v>
      </c>
      <c r="B460" s="563" t="s">
        <v>1686</v>
      </c>
      <c r="D460" s="407" t="s">
        <v>766</v>
      </c>
    </row>
    <row r="461" spans="1:4" x14ac:dyDescent="0.3">
      <c r="A461" s="467">
        <v>460</v>
      </c>
      <c r="B461" s="563" t="s">
        <v>1687</v>
      </c>
      <c r="D461" s="407" t="s">
        <v>767</v>
      </c>
    </row>
    <row r="462" spans="1:4" x14ac:dyDescent="0.3">
      <c r="A462" s="467">
        <v>461</v>
      </c>
      <c r="B462" s="563" t="s">
        <v>1688</v>
      </c>
      <c r="D462" s="407" t="s">
        <v>768</v>
      </c>
    </row>
    <row r="463" spans="1:4" x14ac:dyDescent="0.3">
      <c r="A463" s="467">
        <v>462</v>
      </c>
      <c r="B463" s="563" t="s">
        <v>1689</v>
      </c>
      <c r="D463" s="407" t="s">
        <v>769</v>
      </c>
    </row>
    <row r="464" spans="1:4" x14ac:dyDescent="0.3">
      <c r="A464" s="467">
        <v>463</v>
      </c>
      <c r="B464" s="563" t="s">
        <v>1690</v>
      </c>
      <c r="D464" s="407" t="s">
        <v>770</v>
      </c>
    </row>
    <row r="465" spans="1:4" x14ac:dyDescent="0.3">
      <c r="A465" s="467">
        <v>464</v>
      </c>
      <c r="B465" s="563" t="s">
        <v>1691</v>
      </c>
      <c r="D465" s="407" t="s">
        <v>771</v>
      </c>
    </row>
    <row r="466" spans="1:4" x14ac:dyDescent="0.3">
      <c r="A466" s="467">
        <v>465</v>
      </c>
      <c r="B466" s="563" t="s">
        <v>1692</v>
      </c>
      <c r="D466" s="407" t="s">
        <v>772</v>
      </c>
    </row>
    <row r="467" spans="1:4" x14ac:dyDescent="0.3">
      <c r="A467" s="467">
        <v>466</v>
      </c>
      <c r="B467" s="563" t="s">
        <v>1693</v>
      </c>
      <c r="D467" s="407" t="s">
        <v>773</v>
      </c>
    </row>
    <row r="468" spans="1:4" x14ac:dyDescent="0.3">
      <c r="A468" s="467">
        <v>467</v>
      </c>
      <c r="B468" s="563" t="s">
        <v>1694</v>
      </c>
      <c r="D468" s="407" t="s">
        <v>774</v>
      </c>
    </row>
    <row r="469" spans="1:4" x14ac:dyDescent="0.3">
      <c r="A469" s="467">
        <v>468</v>
      </c>
      <c r="B469" s="563" t="s">
        <v>1695</v>
      </c>
      <c r="D469" s="407" t="s">
        <v>775</v>
      </c>
    </row>
    <row r="470" spans="1:4" x14ac:dyDescent="0.3">
      <c r="A470" s="467">
        <v>469</v>
      </c>
      <c r="B470" s="563" t="s">
        <v>1696</v>
      </c>
      <c r="D470" s="407" t="s">
        <v>776</v>
      </c>
    </row>
    <row r="471" spans="1:4" x14ac:dyDescent="0.3">
      <c r="A471" s="467">
        <v>470</v>
      </c>
      <c r="B471" s="563" t="s">
        <v>1697</v>
      </c>
      <c r="D471" s="407" t="s">
        <v>777</v>
      </c>
    </row>
    <row r="472" spans="1:4" x14ac:dyDescent="0.3">
      <c r="A472" s="467">
        <v>471</v>
      </c>
      <c r="B472" s="563" t="s">
        <v>1698</v>
      </c>
      <c r="D472" s="407" t="s">
        <v>778</v>
      </c>
    </row>
    <row r="473" spans="1:4" x14ac:dyDescent="0.3">
      <c r="A473" s="467">
        <v>472</v>
      </c>
      <c r="B473" s="563" t="s">
        <v>1699</v>
      </c>
      <c r="D473" s="407" t="s">
        <v>779</v>
      </c>
    </row>
    <row r="474" spans="1:4" x14ac:dyDescent="0.3">
      <c r="A474" s="467">
        <v>473</v>
      </c>
      <c r="B474" s="563" t="s">
        <v>1700</v>
      </c>
      <c r="D474" s="407" t="s">
        <v>780</v>
      </c>
    </row>
    <row r="475" spans="1:4" x14ac:dyDescent="0.3">
      <c r="A475" s="467">
        <v>474</v>
      </c>
      <c r="B475" s="563" t="s">
        <v>1701</v>
      </c>
      <c r="D475" s="407" t="s">
        <v>821</v>
      </c>
    </row>
    <row r="476" spans="1:4" x14ac:dyDescent="0.3">
      <c r="A476" s="467">
        <v>475</v>
      </c>
      <c r="B476" s="563" t="s">
        <v>1702</v>
      </c>
      <c r="D476" s="407" t="s">
        <v>823</v>
      </c>
    </row>
    <row r="477" spans="1:4" x14ac:dyDescent="0.3">
      <c r="A477" s="467">
        <v>476</v>
      </c>
      <c r="B477" s="563" t="s">
        <v>1703</v>
      </c>
      <c r="D477" s="407" t="s">
        <v>822</v>
      </c>
    </row>
    <row r="478" spans="1:4" x14ac:dyDescent="0.3">
      <c r="A478" s="467">
        <v>477</v>
      </c>
      <c r="B478" s="563" t="s">
        <v>1704</v>
      </c>
      <c r="D478" s="407" t="s">
        <v>826</v>
      </c>
    </row>
    <row r="479" spans="1:4" x14ac:dyDescent="0.3">
      <c r="A479" s="467">
        <v>478</v>
      </c>
      <c r="B479" s="563" t="s">
        <v>1705</v>
      </c>
      <c r="D479" s="407" t="s">
        <v>824</v>
      </c>
    </row>
    <row r="480" spans="1:4" x14ac:dyDescent="0.3">
      <c r="A480" s="467">
        <v>479</v>
      </c>
      <c r="B480" s="563" t="s">
        <v>1706</v>
      </c>
      <c r="D480" s="407" t="s">
        <v>825</v>
      </c>
    </row>
    <row r="481" spans="1:4" x14ac:dyDescent="0.3">
      <c r="A481" s="467">
        <v>480</v>
      </c>
      <c r="B481" s="563" t="s">
        <v>1707</v>
      </c>
      <c r="D481" s="407" t="s">
        <v>781</v>
      </c>
    </row>
    <row r="482" spans="1:4" x14ac:dyDescent="0.3">
      <c r="A482" s="467">
        <v>481</v>
      </c>
      <c r="B482" s="563" t="s">
        <v>1708</v>
      </c>
      <c r="D482" s="407" t="s">
        <v>782</v>
      </c>
    </row>
    <row r="483" spans="1:4" x14ac:dyDescent="0.3">
      <c r="A483" s="467">
        <v>482</v>
      </c>
      <c r="B483" s="563" t="s">
        <v>1709</v>
      </c>
      <c r="D483" s="407" t="s">
        <v>783</v>
      </c>
    </row>
    <row r="484" spans="1:4" x14ac:dyDescent="0.3">
      <c r="A484" s="467">
        <v>483</v>
      </c>
      <c r="B484" s="563" t="s">
        <v>1710</v>
      </c>
      <c r="D484" s="407" t="s">
        <v>784</v>
      </c>
    </row>
    <row r="485" spans="1:4" x14ac:dyDescent="0.3">
      <c r="A485" s="467">
        <v>484</v>
      </c>
      <c r="B485" s="563" t="s">
        <v>1711</v>
      </c>
      <c r="D485" s="407" t="s">
        <v>827</v>
      </c>
    </row>
    <row r="486" spans="1:4" x14ac:dyDescent="0.3">
      <c r="A486" s="467">
        <v>485</v>
      </c>
      <c r="B486" s="563" t="s">
        <v>1712</v>
      </c>
      <c r="D486" s="407" t="s">
        <v>785</v>
      </c>
    </row>
    <row r="487" spans="1:4" x14ac:dyDescent="0.3">
      <c r="A487" s="467">
        <v>486</v>
      </c>
      <c r="B487" s="563" t="s">
        <v>1713</v>
      </c>
      <c r="D487" s="407" t="s">
        <v>786</v>
      </c>
    </row>
    <row r="488" spans="1:4" x14ac:dyDescent="0.3">
      <c r="A488" s="467">
        <v>487</v>
      </c>
      <c r="B488" s="563" t="s">
        <v>1714</v>
      </c>
      <c r="D488" s="407" t="s">
        <v>787</v>
      </c>
    </row>
    <row r="489" spans="1:4" x14ac:dyDescent="0.3">
      <c r="A489" s="467">
        <v>488</v>
      </c>
      <c r="B489" s="563" t="s">
        <v>1715</v>
      </c>
      <c r="D489" s="407" t="s">
        <v>788</v>
      </c>
    </row>
    <row r="490" spans="1:4" x14ac:dyDescent="0.3">
      <c r="A490" s="467">
        <v>489</v>
      </c>
      <c r="B490" s="563" t="s">
        <v>1716</v>
      </c>
      <c r="D490" s="407" t="s">
        <v>789</v>
      </c>
    </row>
    <row r="491" spans="1:4" x14ac:dyDescent="0.3">
      <c r="A491" s="467">
        <v>490</v>
      </c>
      <c r="B491" s="563" t="s">
        <v>1717</v>
      </c>
      <c r="D491" s="407" t="s">
        <v>790</v>
      </c>
    </row>
    <row r="492" spans="1:4" x14ac:dyDescent="0.3">
      <c r="A492" s="467">
        <v>491</v>
      </c>
      <c r="B492" s="563" t="s">
        <v>1718</v>
      </c>
      <c r="D492" s="407" t="s">
        <v>791</v>
      </c>
    </row>
    <row r="493" spans="1:4" x14ac:dyDescent="0.3">
      <c r="A493" s="467">
        <v>492</v>
      </c>
      <c r="B493" s="563" t="s">
        <v>1719</v>
      </c>
      <c r="D493" s="407" t="s">
        <v>792</v>
      </c>
    </row>
    <row r="494" spans="1:4" x14ac:dyDescent="0.3">
      <c r="A494" s="467">
        <v>493</v>
      </c>
      <c r="B494" s="563" t="s">
        <v>1720</v>
      </c>
      <c r="D494" s="407" t="s">
        <v>793</v>
      </c>
    </row>
    <row r="495" spans="1:4" x14ac:dyDescent="0.3">
      <c r="A495" s="467">
        <v>494</v>
      </c>
      <c r="B495" s="563" t="s">
        <v>1721</v>
      </c>
      <c r="D495" s="407" t="s">
        <v>794</v>
      </c>
    </row>
    <row r="496" spans="1:4" x14ac:dyDescent="0.3">
      <c r="A496" s="467">
        <v>495</v>
      </c>
      <c r="B496" s="563" t="s">
        <v>1722</v>
      </c>
      <c r="D496" s="407" t="s">
        <v>795</v>
      </c>
    </row>
    <row r="497" spans="1:4" x14ac:dyDescent="0.3">
      <c r="A497" s="467">
        <v>496</v>
      </c>
      <c r="B497" s="563" t="s">
        <v>1723</v>
      </c>
      <c r="D497" s="407" t="s">
        <v>796</v>
      </c>
    </row>
    <row r="498" spans="1:4" x14ac:dyDescent="0.3">
      <c r="A498" s="467">
        <v>497</v>
      </c>
      <c r="B498" s="563" t="s">
        <v>1724</v>
      </c>
      <c r="D498" s="407" t="s">
        <v>797</v>
      </c>
    </row>
    <row r="499" spans="1:4" x14ac:dyDescent="0.3">
      <c r="A499" s="467">
        <v>498</v>
      </c>
      <c r="B499" s="563" t="s">
        <v>1725</v>
      </c>
      <c r="D499" s="407" t="s">
        <v>798</v>
      </c>
    </row>
    <row r="500" spans="1:4" x14ac:dyDescent="0.3">
      <c r="A500" s="467">
        <v>499</v>
      </c>
      <c r="B500" s="563" t="s">
        <v>1726</v>
      </c>
      <c r="D500" s="407" t="s">
        <v>799</v>
      </c>
    </row>
    <row r="501" spans="1:4" x14ac:dyDescent="0.3">
      <c r="A501" s="467">
        <v>500</v>
      </c>
      <c r="B501" s="563" t="s">
        <v>1727</v>
      </c>
      <c r="D501" s="407" t="s">
        <v>800</v>
      </c>
    </row>
    <row r="502" spans="1:4" x14ac:dyDescent="0.3">
      <c r="A502" s="467">
        <v>501</v>
      </c>
      <c r="B502" s="563" t="s">
        <v>1728</v>
      </c>
      <c r="D502" s="407" t="s">
        <v>801</v>
      </c>
    </row>
    <row r="503" spans="1:4" x14ac:dyDescent="0.3">
      <c r="A503" s="467">
        <v>502</v>
      </c>
      <c r="B503" s="563" t="s">
        <v>1729</v>
      </c>
      <c r="D503" s="407" t="s">
        <v>802</v>
      </c>
    </row>
    <row r="504" spans="1:4" x14ac:dyDescent="0.3">
      <c r="A504" s="467">
        <v>503</v>
      </c>
      <c r="B504" s="449" t="s">
        <v>1730</v>
      </c>
      <c r="D504" s="407" t="s">
        <v>854</v>
      </c>
    </row>
    <row r="505" spans="1:4" ht="27.6" x14ac:dyDescent="0.3">
      <c r="A505" s="467">
        <v>504</v>
      </c>
      <c r="B505" s="448" t="s">
        <v>1731</v>
      </c>
      <c r="D505" s="407" t="s">
        <v>803</v>
      </c>
    </row>
    <row r="506" spans="1:4" ht="20.399999999999999" x14ac:dyDescent="0.3">
      <c r="A506" s="467">
        <v>505</v>
      </c>
      <c r="B506" s="426" t="s">
        <v>1732</v>
      </c>
      <c r="D506" s="407" t="s">
        <v>806</v>
      </c>
    </row>
    <row r="507" spans="1:4" x14ac:dyDescent="0.3">
      <c r="A507" s="467">
        <v>506</v>
      </c>
      <c r="B507" s="535" t="s">
        <v>1733</v>
      </c>
      <c r="D507" s="407" t="s">
        <v>835</v>
      </c>
    </row>
    <row r="508" spans="1:4" ht="27.6" x14ac:dyDescent="0.3">
      <c r="A508" s="467">
        <v>507</v>
      </c>
      <c r="B508" s="448" t="s">
        <v>1734</v>
      </c>
      <c r="D508" s="407" t="s">
        <v>804</v>
      </c>
    </row>
    <row r="509" spans="1:4" ht="27.6" x14ac:dyDescent="0.3">
      <c r="A509" s="467">
        <v>508</v>
      </c>
      <c r="B509" s="448" t="s">
        <v>1735</v>
      </c>
      <c r="D509" s="407" t="s">
        <v>807</v>
      </c>
    </row>
    <row r="510" spans="1:4" x14ac:dyDescent="0.3">
      <c r="A510" s="467">
        <v>509</v>
      </c>
      <c r="B510" s="449" t="s">
        <v>1736</v>
      </c>
      <c r="D510" s="407" t="s">
        <v>808</v>
      </c>
    </row>
    <row r="511" spans="1:4" x14ac:dyDescent="0.3">
      <c r="A511" s="467">
        <v>510</v>
      </c>
      <c r="B511" s="535" t="s">
        <v>1737</v>
      </c>
      <c r="D511" s="407" t="s">
        <v>809</v>
      </c>
    </row>
    <row r="512" spans="1:4" ht="27.6" x14ac:dyDescent="0.3">
      <c r="A512" s="467">
        <v>511</v>
      </c>
      <c r="B512" s="448" t="s">
        <v>1738</v>
      </c>
      <c r="D512" s="407" t="s">
        <v>811</v>
      </c>
    </row>
    <row r="513" spans="1:4" x14ac:dyDescent="0.3">
      <c r="A513" s="467">
        <v>512</v>
      </c>
      <c r="B513" s="451" t="s">
        <v>1739</v>
      </c>
      <c r="D513" s="407" t="s">
        <v>813</v>
      </c>
    </row>
    <row r="514" spans="1:4" x14ac:dyDescent="0.3">
      <c r="A514" s="467">
        <v>513</v>
      </c>
      <c r="B514" s="563" t="s">
        <v>1687</v>
      </c>
      <c r="D514" s="407" t="s">
        <v>820</v>
      </c>
    </row>
    <row r="515" spans="1:4" ht="27.6" x14ac:dyDescent="0.3">
      <c r="A515" s="467">
        <v>514</v>
      </c>
      <c r="B515" s="448" t="s">
        <v>1740</v>
      </c>
      <c r="D515" s="407" t="s">
        <v>828</v>
      </c>
    </row>
    <row r="516" spans="1:4" x14ac:dyDescent="0.3">
      <c r="A516" s="467">
        <v>515</v>
      </c>
      <c r="B516" s="449" t="s">
        <v>1741</v>
      </c>
      <c r="D516" s="407" t="s">
        <v>832</v>
      </c>
    </row>
    <row r="517" spans="1:4" ht="20.399999999999999" x14ac:dyDescent="0.3">
      <c r="A517" s="467">
        <v>516</v>
      </c>
      <c r="B517" s="426" t="s">
        <v>1742</v>
      </c>
      <c r="D517" s="407" t="s">
        <v>833</v>
      </c>
    </row>
    <row r="518" spans="1:4" x14ac:dyDescent="0.3">
      <c r="A518" s="467">
        <v>517</v>
      </c>
      <c r="B518" s="535" t="s">
        <v>1743</v>
      </c>
      <c r="D518" s="407" t="s">
        <v>829</v>
      </c>
    </row>
    <row r="519" spans="1:4" x14ac:dyDescent="0.3">
      <c r="A519" s="467">
        <v>518</v>
      </c>
      <c r="B519" s="535" t="s">
        <v>1744</v>
      </c>
      <c r="D519" s="407" t="s">
        <v>830</v>
      </c>
    </row>
    <row r="520" spans="1:4" ht="27.6" x14ac:dyDescent="0.3">
      <c r="A520" s="467">
        <v>519</v>
      </c>
      <c r="B520" s="448" t="s">
        <v>1745</v>
      </c>
      <c r="D520" s="407" t="s">
        <v>831</v>
      </c>
    </row>
    <row r="521" spans="1:4" x14ac:dyDescent="0.3">
      <c r="A521" s="467">
        <v>520</v>
      </c>
      <c r="B521" s="535" t="s">
        <v>1746</v>
      </c>
      <c r="D521" s="407" t="s">
        <v>834</v>
      </c>
    </row>
    <row r="522" spans="1:4" ht="27.6" x14ac:dyDescent="0.3">
      <c r="A522" s="467">
        <v>521</v>
      </c>
      <c r="B522" s="448" t="s">
        <v>1747</v>
      </c>
      <c r="D522" s="407" t="s">
        <v>837</v>
      </c>
    </row>
    <row r="523" spans="1:4" x14ac:dyDescent="0.3">
      <c r="A523" s="467">
        <v>522</v>
      </c>
      <c r="B523" s="449" t="s">
        <v>1748</v>
      </c>
      <c r="D523" s="407" t="s">
        <v>838</v>
      </c>
    </row>
    <row r="524" spans="1:4" x14ac:dyDescent="0.3">
      <c r="A524" s="467">
        <v>523</v>
      </c>
      <c r="B524" s="563" t="s">
        <v>1749</v>
      </c>
      <c r="D524" s="407" t="s">
        <v>840</v>
      </c>
    </row>
    <row r="525" spans="1:4" x14ac:dyDescent="0.3">
      <c r="A525" s="467">
        <v>524</v>
      </c>
      <c r="B525" s="563" t="s">
        <v>1750</v>
      </c>
      <c r="D525" s="407" t="s">
        <v>841</v>
      </c>
    </row>
    <row r="526" spans="1:4" x14ac:dyDescent="0.3">
      <c r="A526" s="467">
        <v>525</v>
      </c>
      <c r="B526" s="563" t="s">
        <v>1751</v>
      </c>
      <c r="D526" s="407" t="s">
        <v>842</v>
      </c>
    </row>
    <row r="527" spans="1:4" x14ac:dyDescent="0.3">
      <c r="A527" s="467">
        <v>526</v>
      </c>
      <c r="B527" s="563" t="s">
        <v>1752</v>
      </c>
      <c r="D527" s="407" t="s">
        <v>843</v>
      </c>
    </row>
    <row r="528" spans="1:4" ht="27.6" x14ac:dyDescent="0.3">
      <c r="A528" s="467">
        <v>527</v>
      </c>
      <c r="B528" s="448" t="s">
        <v>1753</v>
      </c>
      <c r="D528" s="407" t="s">
        <v>845</v>
      </c>
    </row>
    <row r="529" spans="1:4" x14ac:dyDescent="0.3">
      <c r="A529" s="467">
        <v>528</v>
      </c>
      <c r="B529" s="449" t="s">
        <v>1754</v>
      </c>
      <c r="D529" s="407" t="s">
        <v>848</v>
      </c>
    </row>
    <row r="530" spans="1:4" ht="15" thickBot="1" x14ac:dyDescent="0.35">
      <c r="A530" s="467">
        <v>529</v>
      </c>
      <c r="B530" s="535" t="s">
        <v>1755</v>
      </c>
      <c r="D530" s="407" t="s">
        <v>853</v>
      </c>
    </row>
    <row r="531" spans="1:4" ht="66" x14ac:dyDescent="0.3">
      <c r="A531" s="467">
        <v>530</v>
      </c>
      <c r="B531" s="453" t="s">
        <v>1756</v>
      </c>
      <c r="D531" s="407" t="s">
        <v>860</v>
      </c>
    </row>
    <row r="532" spans="1:4" ht="17.399999999999999" x14ac:dyDescent="0.3">
      <c r="A532" s="467">
        <v>531</v>
      </c>
      <c r="B532" s="454" t="s">
        <v>1757</v>
      </c>
      <c r="D532" s="407" t="s">
        <v>861</v>
      </c>
    </row>
    <row r="533" spans="1:4" ht="16.2" thickBot="1" x14ac:dyDescent="0.35">
      <c r="A533" s="467">
        <v>532</v>
      </c>
      <c r="B533" s="288" t="s">
        <v>1758</v>
      </c>
      <c r="D533" s="407" t="s">
        <v>862</v>
      </c>
    </row>
    <row r="534" spans="1:4" ht="66" x14ac:dyDescent="0.3">
      <c r="A534" s="467">
        <v>533</v>
      </c>
      <c r="B534" s="453" t="s">
        <v>1759</v>
      </c>
      <c r="D534" s="407" t="s">
        <v>863</v>
      </c>
    </row>
    <row r="535" spans="1:4" ht="34.799999999999997" x14ac:dyDescent="0.3">
      <c r="A535" s="467">
        <v>534</v>
      </c>
      <c r="B535" s="420" t="s">
        <v>1760</v>
      </c>
      <c r="D535" s="407" t="s">
        <v>867</v>
      </c>
    </row>
    <row r="536" spans="1:4" ht="15.6" x14ac:dyDescent="0.3">
      <c r="A536" s="467">
        <v>535</v>
      </c>
      <c r="B536" s="455" t="s">
        <v>1761</v>
      </c>
      <c r="D536" s="407" t="s">
        <v>868</v>
      </c>
    </row>
    <row r="537" spans="1:4" ht="27.6" x14ac:dyDescent="0.3">
      <c r="A537" s="467">
        <v>536</v>
      </c>
      <c r="B537" s="456" t="s">
        <v>1762</v>
      </c>
      <c r="D537" s="407" t="s">
        <v>869</v>
      </c>
    </row>
    <row r="538" spans="1:4" x14ac:dyDescent="0.3">
      <c r="A538" s="467">
        <v>537</v>
      </c>
      <c r="B538" s="434" t="s">
        <v>1763</v>
      </c>
      <c r="D538" s="407" t="s">
        <v>870</v>
      </c>
    </row>
    <row r="539" spans="1:4" x14ac:dyDescent="0.3">
      <c r="A539" s="467">
        <v>538</v>
      </c>
      <c r="B539" s="397" t="s">
        <v>1764</v>
      </c>
      <c r="D539" s="407" t="s">
        <v>871</v>
      </c>
    </row>
    <row r="540" spans="1:4" x14ac:dyDescent="0.3">
      <c r="A540" s="467">
        <v>539</v>
      </c>
      <c r="B540" s="397" t="s">
        <v>1765</v>
      </c>
      <c r="D540" s="407" t="s">
        <v>872</v>
      </c>
    </row>
    <row r="541" spans="1:4" ht="15.6" x14ac:dyDescent="0.3">
      <c r="A541" s="467">
        <v>540</v>
      </c>
      <c r="B541" s="455" t="s">
        <v>1766</v>
      </c>
      <c r="D541" s="407" t="s">
        <v>873</v>
      </c>
    </row>
    <row r="542" spans="1:4" ht="41.4" x14ac:dyDescent="0.3">
      <c r="A542" s="467">
        <v>541</v>
      </c>
      <c r="B542" s="564" t="s">
        <v>1767</v>
      </c>
      <c r="D542" s="407" t="s">
        <v>874</v>
      </c>
    </row>
    <row r="543" spans="1:4" x14ac:dyDescent="0.25">
      <c r="A543" s="467">
        <v>542</v>
      </c>
      <c r="B543" s="457" t="s">
        <v>1768</v>
      </c>
      <c r="D543" s="407" t="s">
        <v>875</v>
      </c>
    </row>
    <row r="544" spans="1:4" x14ac:dyDescent="0.25">
      <c r="A544" s="467">
        <v>543</v>
      </c>
      <c r="B544" s="457" t="s">
        <v>1769</v>
      </c>
      <c r="D544" s="407" t="s">
        <v>876</v>
      </c>
    </row>
    <row r="545" spans="1:4" x14ac:dyDescent="0.25">
      <c r="A545" s="467">
        <v>544</v>
      </c>
      <c r="B545" s="457" t="s">
        <v>1770</v>
      </c>
      <c r="D545" s="407" t="s">
        <v>877</v>
      </c>
    </row>
    <row r="546" spans="1:4" x14ac:dyDescent="0.25">
      <c r="A546" s="467">
        <v>545</v>
      </c>
      <c r="B546" s="458" t="s">
        <v>1771</v>
      </c>
      <c r="D546" s="407" t="s">
        <v>878</v>
      </c>
    </row>
    <row r="547" spans="1:4" x14ac:dyDescent="0.25">
      <c r="A547" s="467">
        <v>546</v>
      </c>
      <c r="B547" s="458" t="s">
        <v>1772</v>
      </c>
      <c r="D547" s="407" t="s">
        <v>879</v>
      </c>
    </row>
    <row r="548" spans="1:4" x14ac:dyDescent="0.25">
      <c r="A548" s="467">
        <v>547</v>
      </c>
      <c r="B548" s="458" t="s">
        <v>1773</v>
      </c>
      <c r="D548" s="407" t="s">
        <v>880</v>
      </c>
    </row>
    <row r="549" spans="1:4" x14ac:dyDescent="0.25">
      <c r="A549" s="467">
        <v>548</v>
      </c>
      <c r="B549" s="458" t="s">
        <v>1774</v>
      </c>
      <c r="D549" s="407" t="s">
        <v>881</v>
      </c>
    </row>
    <row r="550" spans="1:4" x14ac:dyDescent="0.25">
      <c r="A550" s="467">
        <v>549</v>
      </c>
      <c r="B550" s="458" t="s">
        <v>1775</v>
      </c>
      <c r="D550" s="407" t="s">
        <v>882</v>
      </c>
    </row>
    <row r="551" spans="1:4" x14ac:dyDescent="0.25">
      <c r="A551" s="467">
        <v>550</v>
      </c>
      <c r="B551" s="458" t="s">
        <v>1776</v>
      </c>
      <c r="D551" s="407" t="s">
        <v>883</v>
      </c>
    </row>
    <row r="552" spans="1:4" x14ac:dyDescent="0.25">
      <c r="A552" s="467">
        <v>551</v>
      </c>
      <c r="B552" s="458" t="s">
        <v>1777</v>
      </c>
      <c r="D552" s="407" t="s">
        <v>884</v>
      </c>
    </row>
    <row r="553" spans="1:4" x14ac:dyDescent="0.25">
      <c r="A553" s="467">
        <v>552</v>
      </c>
      <c r="B553" s="458" t="s">
        <v>1778</v>
      </c>
      <c r="D553" s="407" t="s">
        <v>885</v>
      </c>
    </row>
    <row r="554" spans="1:4" x14ac:dyDescent="0.25">
      <c r="A554" s="467">
        <v>553</v>
      </c>
      <c r="B554" s="458" t="s">
        <v>1779</v>
      </c>
      <c r="D554" s="407" t="s">
        <v>1114</v>
      </c>
    </row>
    <row r="555" spans="1:4" x14ac:dyDescent="0.25">
      <c r="A555" s="467">
        <v>554</v>
      </c>
      <c r="B555" s="458" t="s">
        <v>1780</v>
      </c>
      <c r="D555" s="407" t="s">
        <v>1115</v>
      </c>
    </row>
    <row r="556" spans="1:4" x14ac:dyDescent="0.25">
      <c r="A556" s="467">
        <v>555</v>
      </c>
      <c r="B556" s="458" t="s">
        <v>1781</v>
      </c>
      <c r="D556" s="407" t="s">
        <v>1116</v>
      </c>
    </row>
    <row r="557" spans="1:4" x14ac:dyDescent="0.25">
      <c r="A557" s="467">
        <v>556</v>
      </c>
      <c r="B557" s="458" t="s">
        <v>1782</v>
      </c>
      <c r="D557" s="407" t="s">
        <v>1118</v>
      </c>
    </row>
    <row r="558" spans="1:4" x14ac:dyDescent="0.25">
      <c r="A558" s="467">
        <v>557</v>
      </c>
      <c r="B558" s="459" t="s">
        <v>1783</v>
      </c>
      <c r="D558" s="407" t="s">
        <v>1117</v>
      </c>
    </row>
    <row r="559" spans="1:4" x14ac:dyDescent="0.25">
      <c r="A559" s="467">
        <v>558</v>
      </c>
      <c r="B559" s="458" t="s">
        <v>1784</v>
      </c>
      <c r="D559" s="407" t="s">
        <v>1119</v>
      </c>
    </row>
    <row r="560" spans="1:4" x14ac:dyDescent="0.25">
      <c r="A560" s="467">
        <v>559</v>
      </c>
      <c r="B560" s="458" t="s">
        <v>1785</v>
      </c>
      <c r="D560" s="407" t="s">
        <v>1120</v>
      </c>
    </row>
    <row r="561" spans="1:4" x14ac:dyDescent="0.25">
      <c r="A561" s="467">
        <v>560</v>
      </c>
      <c r="B561" s="458" t="s">
        <v>1786</v>
      </c>
      <c r="D561" s="407" t="s">
        <v>1121</v>
      </c>
    </row>
    <row r="562" spans="1:4" x14ac:dyDescent="0.25">
      <c r="A562" s="467">
        <v>561</v>
      </c>
      <c r="B562" s="458" t="s">
        <v>45</v>
      </c>
      <c r="D562" s="407" t="s">
        <v>1122</v>
      </c>
    </row>
    <row r="563" spans="1:4" x14ac:dyDescent="0.25">
      <c r="A563" s="467">
        <v>562</v>
      </c>
      <c r="B563" s="458" t="s">
        <v>1787</v>
      </c>
      <c r="D563" s="407" t="s">
        <v>1123</v>
      </c>
    </row>
    <row r="564" spans="1:4" x14ac:dyDescent="0.25">
      <c r="A564" s="467">
        <v>563</v>
      </c>
      <c r="B564" s="458" t="s">
        <v>1788</v>
      </c>
      <c r="D564" s="407" t="s">
        <v>1124</v>
      </c>
    </row>
    <row r="565" spans="1:4" x14ac:dyDescent="0.25">
      <c r="A565" s="467">
        <v>564</v>
      </c>
      <c r="B565" s="458" t="s">
        <v>1789</v>
      </c>
      <c r="D565" s="407" t="s">
        <v>1125</v>
      </c>
    </row>
    <row r="566" spans="1:4" x14ac:dyDescent="0.25">
      <c r="A566" s="467">
        <v>565</v>
      </c>
      <c r="B566" s="458" t="s">
        <v>1790</v>
      </c>
      <c r="D566" s="407" t="s">
        <v>1126</v>
      </c>
    </row>
    <row r="567" spans="1:4" x14ac:dyDescent="0.25">
      <c r="A567" s="467">
        <v>566</v>
      </c>
      <c r="B567" s="458" t="s">
        <v>1791</v>
      </c>
      <c r="D567" s="407" t="s">
        <v>1127</v>
      </c>
    </row>
    <row r="568" spans="1:4" x14ac:dyDescent="0.25">
      <c r="A568" s="467">
        <v>567</v>
      </c>
      <c r="B568" s="458" t="s">
        <v>1792</v>
      </c>
      <c r="D568" s="407" t="s">
        <v>1128</v>
      </c>
    </row>
    <row r="569" spans="1:4" x14ac:dyDescent="0.25">
      <c r="A569" s="467">
        <v>568</v>
      </c>
      <c r="B569" s="458" t="s">
        <v>1793</v>
      </c>
      <c r="D569" s="407" t="s">
        <v>1129</v>
      </c>
    </row>
    <row r="570" spans="1:4" x14ac:dyDescent="0.25">
      <c r="A570" s="467">
        <v>569</v>
      </c>
      <c r="B570" s="458" t="s">
        <v>1794</v>
      </c>
      <c r="D570" s="407" t="s">
        <v>1130</v>
      </c>
    </row>
    <row r="571" spans="1:4" x14ac:dyDescent="0.25">
      <c r="A571" s="467">
        <v>570</v>
      </c>
      <c r="B571" s="458" t="s">
        <v>54</v>
      </c>
      <c r="D571" s="407" t="s">
        <v>1131</v>
      </c>
    </row>
    <row r="572" spans="1:4" x14ac:dyDescent="0.25">
      <c r="A572" s="467">
        <v>571</v>
      </c>
      <c r="B572" s="458" t="s">
        <v>1795</v>
      </c>
      <c r="D572" s="407" t="s">
        <v>1132</v>
      </c>
    </row>
    <row r="573" spans="1:4" x14ac:dyDescent="0.25">
      <c r="A573" s="467">
        <v>572</v>
      </c>
      <c r="B573" s="458" t="s">
        <v>1796</v>
      </c>
      <c r="D573" s="407" t="s">
        <v>1133</v>
      </c>
    </row>
    <row r="574" spans="1:4" x14ac:dyDescent="0.25">
      <c r="A574" s="467">
        <v>573</v>
      </c>
      <c r="B574" s="458" t="s">
        <v>57</v>
      </c>
      <c r="D574" s="407" t="s">
        <v>1134</v>
      </c>
    </row>
    <row r="575" spans="1:4" x14ac:dyDescent="0.25">
      <c r="A575" s="467">
        <v>574</v>
      </c>
      <c r="B575" s="458" t="s">
        <v>1797</v>
      </c>
      <c r="D575" s="407" t="s">
        <v>1135</v>
      </c>
    </row>
    <row r="576" spans="1:4" x14ac:dyDescent="0.25">
      <c r="A576" s="467">
        <v>575</v>
      </c>
      <c r="B576" s="458" t="s">
        <v>1798</v>
      </c>
      <c r="D576" s="407" t="s">
        <v>1136</v>
      </c>
    </row>
    <row r="577" spans="1:4" x14ac:dyDescent="0.25">
      <c r="A577" s="467">
        <v>576</v>
      </c>
      <c r="B577" s="458" t="s">
        <v>1799</v>
      </c>
      <c r="D577" s="407" t="s">
        <v>1137</v>
      </c>
    </row>
    <row r="578" spans="1:4" x14ac:dyDescent="0.25">
      <c r="A578" s="467">
        <v>577</v>
      </c>
      <c r="B578" s="458" t="s">
        <v>61</v>
      </c>
      <c r="D578" s="407" t="s">
        <v>1138</v>
      </c>
    </row>
    <row r="579" spans="1:4" x14ac:dyDescent="0.25">
      <c r="A579" s="467">
        <v>578</v>
      </c>
      <c r="B579" s="458" t="s">
        <v>1800</v>
      </c>
      <c r="D579" s="407" t="s">
        <v>1139</v>
      </c>
    </row>
    <row r="580" spans="1:4" x14ac:dyDescent="0.25">
      <c r="A580" s="467">
        <v>579</v>
      </c>
      <c r="B580" s="458" t="s">
        <v>1801</v>
      </c>
      <c r="D580" s="407" t="s">
        <v>1140</v>
      </c>
    </row>
    <row r="581" spans="1:4" x14ac:dyDescent="0.25">
      <c r="A581" s="467">
        <v>580</v>
      </c>
      <c r="B581" s="458" t="s">
        <v>1802</v>
      </c>
      <c r="D581" s="407" t="s">
        <v>1141</v>
      </c>
    </row>
    <row r="582" spans="1:4" x14ac:dyDescent="0.25">
      <c r="A582" s="467">
        <v>581</v>
      </c>
      <c r="B582" s="458" t="s">
        <v>1803</v>
      </c>
      <c r="D582" s="407" t="s">
        <v>1142</v>
      </c>
    </row>
    <row r="583" spans="1:4" x14ac:dyDescent="0.25">
      <c r="A583" s="467">
        <v>582</v>
      </c>
      <c r="B583" s="458" t="s">
        <v>1804</v>
      </c>
      <c r="D583" s="407" t="s">
        <v>1143</v>
      </c>
    </row>
    <row r="584" spans="1:4" x14ac:dyDescent="0.25">
      <c r="A584" s="467">
        <v>583</v>
      </c>
      <c r="B584" s="458" t="s">
        <v>1805</v>
      </c>
      <c r="D584" s="407" t="s">
        <v>1144</v>
      </c>
    </row>
    <row r="585" spans="1:4" x14ac:dyDescent="0.25">
      <c r="A585" s="467">
        <v>584</v>
      </c>
      <c r="B585" s="461" t="s">
        <v>1806</v>
      </c>
      <c r="D585" s="407" t="s">
        <v>886</v>
      </c>
    </row>
    <row r="586" spans="1:4" x14ac:dyDescent="0.25">
      <c r="A586" s="467">
        <v>585</v>
      </c>
      <c r="B586" s="461" t="s">
        <v>1807</v>
      </c>
      <c r="D586" s="407" t="s">
        <v>887</v>
      </c>
    </row>
    <row r="587" spans="1:4" x14ac:dyDescent="0.25">
      <c r="A587" s="467">
        <v>586</v>
      </c>
      <c r="B587" s="461" t="s">
        <v>1808</v>
      </c>
      <c r="D587" s="407" t="s">
        <v>888</v>
      </c>
    </row>
    <row r="588" spans="1:4" x14ac:dyDescent="0.25">
      <c r="A588" s="467">
        <v>587</v>
      </c>
      <c r="B588" s="461" t="s">
        <v>1809</v>
      </c>
      <c r="D588" s="407" t="s">
        <v>889</v>
      </c>
    </row>
    <row r="589" spans="1:4" x14ac:dyDescent="0.25">
      <c r="A589" s="467">
        <v>588</v>
      </c>
      <c r="B589" s="461" t="s">
        <v>1810</v>
      </c>
      <c r="D589" s="407" t="s">
        <v>890</v>
      </c>
    </row>
    <row r="590" spans="1:4" x14ac:dyDescent="0.25">
      <c r="A590" s="467">
        <v>589</v>
      </c>
      <c r="B590" s="461" t="s">
        <v>1811</v>
      </c>
      <c r="D590" s="407" t="s">
        <v>891</v>
      </c>
    </row>
    <row r="591" spans="1:4" x14ac:dyDescent="0.25">
      <c r="A591" s="467">
        <v>590</v>
      </c>
      <c r="B591" s="461" t="s">
        <v>1812</v>
      </c>
      <c r="D591" s="407" t="s">
        <v>1060</v>
      </c>
    </row>
    <row r="592" spans="1:4" x14ac:dyDescent="0.25">
      <c r="A592" s="467">
        <v>591</v>
      </c>
      <c r="B592" s="461" t="s">
        <v>1813</v>
      </c>
      <c r="D592" s="407" t="s">
        <v>892</v>
      </c>
    </row>
    <row r="593" spans="1:4" x14ac:dyDescent="0.25">
      <c r="A593" s="467">
        <v>592</v>
      </c>
      <c r="B593" s="461" t="s">
        <v>1814</v>
      </c>
      <c r="D593" s="407" t="s">
        <v>893</v>
      </c>
    </row>
    <row r="594" spans="1:4" x14ac:dyDescent="0.25">
      <c r="A594" s="467">
        <v>593</v>
      </c>
      <c r="B594" s="461" t="s">
        <v>1815</v>
      </c>
      <c r="D594" s="407" t="s">
        <v>894</v>
      </c>
    </row>
    <row r="595" spans="1:4" x14ac:dyDescent="0.25">
      <c r="A595" s="467">
        <v>594</v>
      </c>
      <c r="B595" s="461" t="s">
        <v>1816</v>
      </c>
      <c r="D595" s="407" t="s">
        <v>895</v>
      </c>
    </row>
    <row r="596" spans="1:4" x14ac:dyDescent="0.25">
      <c r="A596" s="467">
        <v>595</v>
      </c>
      <c r="B596" s="458" t="s">
        <v>141</v>
      </c>
      <c r="D596" s="407" t="s">
        <v>896</v>
      </c>
    </row>
    <row r="597" spans="1:4" x14ac:dyDescent="0.25">
      <c r="A597" s="467">
        <v>596</v>
      </c>
      <c r="B597" s="461" t="s">
        <v>143</v>
      </c>
      <c r="D597" s="407" t="s">
        <v>922</v>
      </c>
    </row>
    <row r="598" spans="1:4" x14ac:dyDescent="0.25">
      <c r="A598" s="467">
        <v>597</v>
      </c>
      <c r="B598" s="458" t="s">
        <v>144</v>
      </c>
      <c r="D598" s="407" t="s">
        <v>923</v>
      </c>
    </row>
    <row r="599" spans="1:4" x14ac:dyDescent="0.25">
      <c r="A599" s="467">
        <v>598</v>
      </c>
      <c r="B599" s="458" t="s">
        <v>1817</v>
      </c>
      <c r="D599" s="407" t="s">
        <v>919</v>
      </c>
    </row>
    <row r="600" spans="1:4" x14ac:dyDescent="0.25">
      <c r="A600" s="467">
        <v>599</v>
      </c>
      <c r="B600" s="458" t="s">
        <v>146</v>
      </c>
      <c r="D600" s="407" t="s">
        <v>898</v>
      </c>
    </row>
    <row r="601" spans="1:4" x14ac:dyDescent="0.25">
      <c r="A601" s="467">
        <v>600</v>
      </c>
      <c r="B601" s="458" t="s">
        <v>147</v>
      </c>
      <c r="D601" s="407" t="s">
        <v>899</v>
      </c>
    </row>
    <row r="602" spans="1:4" x14ac:dyDescent="0.25">
      <c r="A602" s="467">
        <v>601</v>
      </c>
      <c r="B602" s="458" t="s">
        <v>1818</v>
      </c>
      <c r="D602" s="407" t="s">
        <v>900</v>
      </c>
    </row>
    <row r="603" spans="1:4" x14ac:dyDescent="0.25">
      <c r="A603" s="467">
        <v>602</v>
      </c>
      <c r="B603" s="461" t="s">
        <v>1819</v>
      </c>
      <c r="D603" s="407" t="s">
        <v>901</v>
      </c>
    </row>
    <row r="604" spans="1:4" x14ac:dyDescent="0.25">
      <c r="A604" s="467">
        <v>603</v>
      </c>
      <c r="B604" s="461" t="s">
        <v>1820</v>
      </c>
      <c r="D604" s="407" t="s">
        <v>902</v>
      </c>
    </row>
    <row r="605" spans="1:4" x14ac:dyDescent="0.25">
      <c r="A605" s="467">
        <v>604</v>
      </c>
      <c r="B605" s="458" t="s">
        <v>1821</v>
      </c>
      <c r="D605" s="407" t="s">
        <v>903</v>
      </c>
    </row>
    <row r="606" spans="1:4" x14ac:dyDescent="0.3">
      <c r="A606" s="467">
        <v>605</v>
      </c>
      <c r="B606" s="460" t="s">
        <v>1822</v>
      </c>
      <c r="D606" s="407" t="s">
        <v>904</v>
      </c>
    </row>
    <row r="607" spans="1:4" x14ac:dyDescent="0.3">
      <c r="A607" s="467">
        <v>606</v>
      </c>
      <c r="B607" s="460" t="s">
        <v>1823</v>
      </c>
      <c r="D607" s="407" t="s">
        <v>905</v>
      </c>
    </row>
    <row r="608" spans="1:4" x14ac:dyDescent="0.25">
      <c r="A608" s="467">
        <v>607</v>
      </c>
      <c r="B608" s="458" t="s">
        <v>261</v>
      </c>
      <c r="D608" s="407" t="s">
        <v>906</v>
      </c>
    </row>
    <row r="609" spans="1:4" x14ac:dyDescent="0.25">
      <c r="A609" s="467">
        <v>608</v>
      </c>
      <c r="B609" s="458" t="s">
        <v>1824</v>
      </c>
      <c r="D609" s="407" t="s">
        <v>907</v>
      </c>
    </row>
    <row r="610" spans="1:4" x14ac:dyDescent="0.3">
      <c r="A610" s="467">
        <v>609</v>
      </c>
      <c r="B610" s="460" t="s">
        <v>1825</v>
      </c>
      <c r="D610" s="407" t="s">
        <v>908</v>
      </c>
    </row>
    <row r="611" spans="1:4" x14ac:dyDescent="0.25">
      <c r="A611" s="467">
        <v>610</v>
      </c>
      <c r="B611" s="458" t="s">
        <v>1826</v>
      </c>
      <c r="D611" s="407" t="s">
        <v>909</v>
      </c>
    </row>
    <row r="612" spans="1:4" x14ac:dyDescent="0.3">
      <c r="A612" s="467">
        <v>611</v>
      </c>
      <c r="B612" s="460" t="s">
        <v>1827</v>
      </c>
      <c r="D612" s="407" t="s">
        <v>910</v>
      </c>
    </row>
    <row r="613" spans="1:4" x14ac:dyDescent="0.3">
      <c r="A613" s="467">
        <v>612</v>
      </c>
      <c r="B613" s="460" t="s">
        <v>1828</v>
      </c>
      <c r="D613" s="407" t="s">
        <v>911</v>
      </c>
    </row>
    <row r="614" spans="1:4" x14ac:dyDescent="0.25">
      <c r="A614" s="467">
        <v>613</v>
      </c>
      <c r="B614" s="461" t="s">
        <v>1829</v>
      </c>
      <c r="D614" s="407" t="s">
        <v>912</v>
      </c>
    </row>
    <row r="615" spans="1:4" x14ac:dyDescent="0.25">
      <c r="A615" s="467">
        <v>614</v>
      </c>
      <c r="B615" s="462" t="s">
        <v>1830</v>
      </c>
      <c r="D615" s="407" t="s">
        <v>913</v>
      </c>
    </row>
    <row r="616" spans="1:4" x14ac:dyDescent="0.25">
      <c r="A616" s="467">
        <v>615</v>
      </c>
      <c r="B616" s="462" t="s">
        <v>1831</v>
      </c>
      <c r="D616" s="407" t="s">
        <v>914</v>
      </c>
    </row>
    <row r="617" spans="1:4" x14ac:dyDescent="0.25">
      <c r="A617" s="467">
        <v>616</v>
      </c>
      <c r="B617" s="462" t="s">
        <v>1832</v>
      </c>
      <c r="D617" s="407" t="s">
        <v>915</v>
      </c>
    </row>
    <row r="618" spans="1:4" x14ac:dyDescent="0.25">
      <c r="A618" s="467">
        <v>617</v>
      </c>
      <c r="B618" s="462" t="s">
        <v>1833</v>
      </c>
      <c r="D618" s="407" t="s">
        <v>916</v>
      </c>
    </row>
    <row r="619" spans="1:4" x14ac:dyDescent="0.25">
      <c r="A619" s="467">
        <v>618</v>
      </c>
      <c r="B619" s="463" t="s">
        <v>1834</v>
      </c>
      <c r="D619" s="407" t="s">
        <v>918</v>
      </c>
    </row>
    <row r="620" spans="1:4" x14ac:dyDescent="0.25">
      <c r="A620" s="467">
        <v>619</v>
      </c>
      <c r="B620" s="462" t="s">
        <v>1835</v>
      </c>
      <c r="D620" s="407" t="s">
        <v>920</v>
      </c>
    </row>
    <row r="621" spans="1:4" x14ac:dyDescent="0.25">
      <c r="A621" s="467">
        <v>620</v>
      </c>
      <c r="B621" s="464" t="s">
        <v>1836</v>
      </c>
      <c r="D621" s="407" t="s">
        <v>924</v>
      </c>
    </row>
    <row r="622" spans="1:4" x14ac:dyDescent="0.25">
      <c r="A622" s="467">
        <v>621</v>
      </c>
      <c r="B622" s="256" t="s">
        <v>1837</v>
      </c>
      <c r="D622" s="407" t="s">
        <v>972</v>
      </c>
    </row>
    <row r="623" spans="1:4" x14ac:dyDescent="0.25">
      <c r="A623" s="467">
        <v>622</v>
      </c>
      <c r="B623" s="256" t="s">
        <v>1838</v>
      </c>
      <c r="D623" s="407" t="s">
        <v>971</v>
      </c>
    </row>
    <row r="624" spans="1:4" x14ac:dyDescent="0.25">
      <c r="A624" s="467">
        <v>623</v>
      </c>
      <c r="B624" s="256" t="s">
        <v>1839</v>
      </c>
      <c r="D624" s="407" t="s">
        <v>925</v>
      </c>
    </row>
    <row r="625" spans="1:4" x14ac:dyDescent="0.25">
      <c r="A625" s="467">
        <v>624</v>
      </c>
      <c r="B625" s="256" t="s">
        <v>1840</v>
      </c>
      <c r="D625" s="407" t="s">
        <v>976</v>
      </c>
    </row>
    <row r="626" spans="1:4" x14ac:dyDescent="0.25">
      <c r="A626" s="467">
        <v>625</v>
      </c>
      <c r="B626" s="256" t="s">
        <v>1841</v>
      </c>
      <c r="D626" s="407" t="s">
        <v>978</v>
      </c>
    </row>
    <row r="627" spans="1:4" x14ac:dyDescent="0.25">
      <c r="A627" s="467">
        <v>626</v>
      </c>
      <c r="B627" s="256" t="s">
        <v>1842</v>
      </c>
      <c r="D627" s="407" t="s">
        <v>980</v>
      </c>
    </row>
    <row r="628" spans="1:4" x14ac:dyDescent="0.25">
      <c r="A628" s="467">
        <v>627</v>
      </c>
      <c r="B628" s="256" t="s">
        <v>1843</v>
      </c>
      <c r="D628" s="407" t="s">
        <v>984</v>
      </c>
    </row>
    <row r="629" spans="1:4" x14ac:dyDescent="0.25">
      <c r="A629" s="467">
        <v>628</v>
      </c>
      <c r="B629" s="256" t="s">
        <v>1844</v>
      </c>
      <c r="D629" s="407" t="s">
        <v>986</v>
      </c>
    </row>
    <row r="630" spans="1:4" x14ac:dyDescent="0.25">
      <c r="A630" s="467">
        <v>629</v>
      </c>
      <c r="B630" s="256" t="s">
        <v>1845</v>
      </c>
      <c r="D630" s="407" t="s">
        <v>989</v>
      </c>
    </row>
    <row r="631" spans="1:4" x14ac:dyDescent="0.25">
      <c r="A631" s="467">
        <v>630</v>
      </c>
      <c r="B631" s="256" t="s">
        <v>1846</v>
      </c>
      <c r="D631" s="407" t="s">
        <v>926</v>
      </c>
    </row>
    <row r="632" spans="1:4" x14ac:dyDescent="0.25">
      <c r="A632" s="467">
        <v>631</v>
      </c>
      <c r="B632" s="256" t="s">
        <v>1847</v>
      </c>
      <c r="D632" s="407" t="s">
        <v>927</v>
      </c>
    </row>
    <row r="633" spans="1:4" x14ac:dyDescent="0.25">
      <c r="A633" s="467">
        <v>632</v>
      </c>
      <c r="B633" s="256" t="s">
        <v>1848</v>
      </c>
      <c r="D633" s="407" t="s">
        <v>992</v>
      </c>
    </row>
    <row r="634" spans="1:4" x14ac:dyDescent="0.25">
      <c r="A634" s="467">
        <v>633</v>
      </c>
      <c r="B634" s="256" t="s">
        <v>1849</v>
      </c>
      <c r="D634" s="407" t="s">
        <v>998</v>
      </c>
    </row>
    <row r="635" spans="1:4" x14ac:dyDescent="0.25">
      <c r="A635" s="467">
        <v>634</v>
      </c>
      <c r="B635" s="256" t="s">
        <v>1850</v>
      </c>
      <c r="D635" s="407" t="s">
        <v>1003</v>
      </c>
    </row>
    <row r="636" spans="1:4" x14ac:dyDescent="0.25">
      <c r="A636" s="467">
        <v>635</v>
      </c>
      <c r="B636" s="256" t="s">
        <v>1851</v>
      </c>
      <c r="D636" s="407" t="s">
        <v>1008</v>
      </c>
    </row>
    <row r="637" spans="1:4" x14ac:dyDescent="0.25">
      <c r="A637" s="467">
        <v>636</v>
      </c>
      <c r="B637" s="256" t="s">
        <v>1852</v>
      </c>
      <c r="D637" s="407" t="s">
        <v>1010</v>
      </c>
    </row>
    <row r="638" spans="1:4" x14ac:dyDescent="0.25">
      <c r="A638" s="467">
        <v>637</v>
      </c>
      <c r="B638" s="256" t="s">
        <v>1853</v>
      </c>
      <c r="D638" s="407" t="s">
        <v>1014</v>
      </c>
    </row>
    <row r="639" spans="1:4" x14ac:dyDescent="0.25">
      <c r="A639" s="467">
        <v>638</v>
      </c>
      <c r="B639" s="256" t="s">
        <v>1854</v>
      </c>
      <c r="D639" s="407" t="s">
        <v>1020</v>
      </c>
    </row>
    <row r="640" spans="1:4" x14ac:dyDescent="0.25">
      <c r="A640" s="467">
        <v>639</v>
      </c>
      <c r="B640" s="256" t="s">
        <v>1855</v>
      </c>
      <c r="D640" s="407" t="s">
        <v>1028</v>
      </c>
    </row>
    <row r="641" spans="1:4" x14ac:dyDescent="0.25">
      <c r="A641" s="467">
        <v>640</v>
      </c>
      <c r="B641" s="256" t="s">
        <v>1856</v>
      </c>
      <c r="D641" s="407" t="s">
        <v>1030</v>
      </c>
    </row>
    <row r="642" spans="1:4" x14ac:dyDescent="0.25">
      <c r="A642" s="467">
        <v>641</v>
      </c>
      <c r="B642" s="256" t="s">
        <v>1857</v>
      </c>
      <c r="D642" s="407" t="s">
        <v>1032</v>
      </c>
    </row>
    <row r="643" spans="1:4" x14ac:dyDescent="0.25">
      <c r="A643" s="467">
        <v>642</v>
      </c>
      <c r="B643" s="256" t="s">
        <v>1858</v>
      </c>
      <c r="D643" s="407" t="s">
        <v>1035</v>
      </c>
    </row>
    <row r="644" spans="1:4" x14ac:dyDescent="0.25">
      <c r="A644" s="467">
        <v>643</v>
      </c>
      <c r="B644" s="256" t="s">
        <v>1859</v>
      </c>
      <c r="D644" s="407" t="s">
        <v>928</v>
      </c>
    </row>
    <row r="645" spans="1:4" x14ac:dyDescent="0.25">
      <c r="A645" s="467">
        <v>644</v>
      </c>
      <c r="B645" s="256" t="s">
        <v>1860</v>
      </c>
      <c r="D645" s="407" t="s">
        <v>1037</v>
      </c>
    </row>
    <row r="646" spans="1:4" x14ac:dyDescent="0.25">
      <c r="A646" s="467">
        <v>645</v>
      </c>
      <c r="B646" s="256" t="s">
        <v>1861</v>
      </c>
      <c r="D646" s="407" t="s">
        <v>1051</v>
      </c>
    </row>
    <row r="647" spans="1:4" x14ac:dyDescent="0.25">
      <c r="A647" s="467">
        <v>646</v>
      </c>
      <c r="B647" s="256" t="s">
        <v>1862</v>
      </c>
      <c r="D647" s="407" t="s">
        <v>1055</v>
      </c>
    </row>
    <row r="648" spans="1:4" x14ac:dyDescent="0.25">
      <c r="A648" s="467">
        <v>647</v>
      </c>
      <c r="B648" s="256" t="s">
        <v>1863</v>
      </c>
      <c r="D648" s="407" t="s">
        <v>1058</v>
      </c>
    </row>
    <row r="649" spans="1:4" x14ac:dyDescent="0.25">
      <c r="A649" s="467">
        <v>648</v>
      </c>
      <c r="B649" s="256" t="s">
        <v>1864</v>
      </c>
      <c r="D649" s="407" t="s">
        <v>929</v>
      </c>
    </row>
    <row r="650" spans="1:4" x14ac:dyDescent="0.25">
      <c r="A650" s="467">
        <v>649</v>
      </c>
      <c r="B650" s="256" t="s">
        <v>1865</v>
      </c>
      <c r="D650" s="407" t="s">
        <v>930</v>
      </c>
    </row>
    <row r="651" spans="1:4" x14ac:dyDescent="0.25">
      <c r="A651" s="467">
        <v>650</v>
      </c>
      <c r="B651" s="256" t="s">
        <v>1866</v>
      </c>
      <c r="D651" s="407" t="s">
        <v>931</v>
      </c>
    </row>
    <row r="652" spans="1:4" x14ac:dyDescent="0.25">
      <c r="A652" s="467">
        <v>651</v>
      </c>
      <c r="B652" s="464" t="s">
        <v>1867</v>
      </c>
      <c r="D652" s="407" t="s">
        <v>932</v>
      </c>
    </row>
    <row r="653" spans="1:4" x14ac:dyDescent="0.25">
      <c r="A653" s="467">
        <v>652</v>
      </c>
      <c r="B653" s="256" t="s">
        <v>1868</v>
      </c>
      <c r="D653" s="407" t="s">
        <v>933</v>
      </c>
    </row>
    <row r="654" spans="1:4" x14ac:dyDescent="0.25">
      <c r="A654" s="467">
        <v>653</v>
      </c>
      <c r="B654" s="256" t="s">
        <v>1869</v>
      </c>
      <c r="D654" s="407" t="s">
        <v>934</v>
      </c>
    </row>
    <row r="655" spans="1:4" x14ac:dyDescent="0.25">
      <c r="A655" s="467">
        <v>654</v>
      </c>
      <c r="B655" s="256" t="s">
        <v>1870</v>
      </c>
      <c r="D655" s="407" t="s">
        <v>935</v>
      </c>
    </row>
    <row r="656" spans="1:4" x14ac:dyDescent="0.25">
      <c r="A656" s="467">
        <v>655</v>
      </c>
      <c r="B656" s="256" t="s">
        <v>1871</v>
      </c>
      <c r="D656" s="407" t="s">
        <v>936</v>
      </c>
    </row>
    <row r="657" spans="1:4" x14ac:dyDescent="0.25">
      <c r="A657" s="467">
        <v>656</v>
      </c>
      <c r="B657" s="256" t="s">
        <v>1872</v>
      </c>
      <c r="D657" s="407" t="s">
        <v>937</v>
      </c>
    </row>
    <row r="658" spans="1:4" x14ac:dyDescent="0.25">
      <c r="A658" s="467">
        <v>657</v>
      </c>
      <c r="B658" s="256" t="s">
        <v>1873</v>
      </c>
      <c r="D658" s="407" t="s">
        <v>938</v>
      </c>
    </row>
    <row r="659" spans="1:4" x14ac:dyDescent="0.25">
      <c r="A659" s="467">
        <v>658</v>
      </c>
      <c r="B659" s="256" t="s">
        <v>1874</v>
      </c>
      <c r="D659" s="407" t="s">
        <v>939</v>
      </c>
    </row>
    <row r="660" spans="1:4" x14ac:dyDescent="0.25">
      <c r="A660" s="467">
        <v>659</v>
      </c>
      <c r="B660" s="256" t="s">
        <v>1875</v>
      </c>
      <c r="D660" s="407" t="s">
        <v>940</v>
      </c>
    </row>
    <row r="661" spans="1:4" x14ac:dyDescent="0.25">
      <c r="A661" s="467">
        <v>660</v>
      </c>
      <c r="B661" s="256" t="s">
        <v>1876</v>
      </c>
      <c r="D661" s="407" t="s">
        <v>941</v>
      </c>
    </row>
    <row r="662" spans="1:4" x14ac:dyDescent="0.25">
      <c r="A662" s="467">
        <v>661</v>
      </c>
      <c r="B662" s="256" t="s">
        <v>1877</v>
      </c>
      <c r="D662" s="407" t="s">
        <v>942</v>
      </c>
    </row>
    <row r="663" spans="1:4" x14ac:dyDescent="0.25">
      <c r="A663" s="467">
        <v>662</v>
      </c>
      <c r="B663" s="256" t="s">
        <v>1878</v>
      </c>
      <c r="D663" s="407" t="s">
        <v>943</v>
      </c>
    </row>
    <row r="664" spans="1:4" x14ac:dyDescent="0.25">
      <c r="A664" s="467">
        <v>663</v>
      </c>
      <c r="B664" s="256" t="s">
        <v>1879</v>
      </c>
      <c r="D664" s="407" t="s">
        <v>944</v>
      </c>
    </row>
    <row r="665" spans="1:4" x14ac:dyDescent="0.25">
      <c r="A665" s="467">
        <v>664</v>
      </c>
      <c r="B665" s="256" t="s">
        <v>1880</v>
      </c>
      <c r="D665" s="407" t="s">
        <v>945</v>
      </c>
    </row>
    <row r="666" spans="1:4" x14ac:dyDescent="0.25">
      <c r="A666" s="467">
        <v>665</v>
      </c>
      <c r="B666" s="256" t="s">
        <v>1881</v>
      </c>
      <c r="D666" s="407" t="s">
        <v>946</v>
      </c>
    </row>
    <row r="667" spans="1:4" x14ac:dyDescent="0.25">
      <c r="A667" s="467">
        <v>666</v>
      </c>
      <c r="B667" s="256" t="s">
        <v>1882</v>
      </c>
      <c r="D667" s="407" t="s">
        <v>947</v>
      </c>
    </row>
    <row r="668" spans="1:4" x14ac:dyDescent="0.25">
      <c r="A668" s="467">
        <v>667</v>
      </c>
      <c r="B668" s="256" t="s">
        <v>1883</v>
      </c>
      <c r="D668" s="407" t="s">
        <v>948</v>
      </c>
    </row>
    <row r="669" spans="1:4" x14ac:dyDescent="0.25">
      <c r="A669" s="467">
        <v>668</v>
      </c>
      <c r="B669" s="256" t="s">
        <v>1884</v>
      </c>
      <c r="D669" s="407" t="s">
        <v>949</v>
      </c>
    </row>
    <row r="670" spans="1:4" x14ac:dyDescent="0.25">
      <c r="A670" s="467">
        <v>669</v>
      </c>
      <c r="B670" s="256" t="s">
        <v>1885</v>
      </c>
      <c r="D670" s="407" t="s">
        <v>950</v>
      </c>
    </row>
    <row r="671" spans="1:4" x14ac:dyDescent="0.25">
      <c r="A671" s="467">
        <v>670</v>
      </c>
      <c r="B671" s="256" t="s">
        <v>1886</v>
      </c>
      <c r="D671" s="407" t="s">
        <v>951</v>
      </c>
    </row>
    <row r="672" spans="1:4" x14ac:dyDescent="0.25">
      <c r="A672" s="467">
        <v>671</v>
      </c>
      <c r="B672" s="256" t="s">
        <v>1887</v>
      </c>
      <c r="D672" s="407" t="s">
        <v>952</v>
      </c>
    </row>
    <row r="673" spans="1:4" x14ac:dyDescent="0.25">
      <c r="A673" s="467">
        <v>672</v>
      </c>
      <c r="B673" s="256" t="s">
        <v>1888</v>
      </c>
      <c r="D673" s="407" t="s">
        <v>953</v>
      </c>
    </row>
    <row r="674" spans="1:4" x14ac:dyDescent="0.25">
      <c r="A674" s="467">
        <v>673</v>
      </c>
      <c r="B674" s="256" t="s">
        <v>1889</v>
      </c>
      <c r="D674" s="407" t="s">
        <v>954</v>
      </c>
    </row>
    <row r="675" spans="1:4" x14ac:dyDescent="0.25">
      <c r="A675" s="467">
        <v>674</v>
      </c>
      <c r="B675" s="256" t="s">
        <v>1890</v>
      </c>
      <c r="D675" s="407" t="s">
        <v>955</v>
      </c>
    </row>
    <row r="676" spans="1:4" x14ac:dyDescent="0.25">
      <c r="A676" s="467">
        <v>675</v>
      </c>
      <c r="B676" s="256" t="s">
        <v>1891</v>
      </c>
      <c r="D676" s="407" t="s">
        <v>956</v>
      </c>
    </row>
    <row r="677" spans="1:4" x14ac:dyDescent="0.25">
      <c r="A677" s="467">
        <v>676</v>
      </c>
      <c r="B677" s="256" t="s">
        <v>1892</v>
      </c>
      <c r="D677" s="407" t="s">
        <v>957</v>
      </c>
    </row>
    <row r="678" spans="1:4" x14ac:dyDescent="0.25">
      <c r="A678" s="467">
        <v>677</v>
      </c>
      <c r="B678" s="256" t="s">
        <v>1893</v>
      </c>
      <c r="D678" s="407" t="s">
        <v>958</v>
      </c>
    </row>
    <row r="679" spans="1:4" x14ac:dyDescent="0.25">
      <c r="A679" s="467">
        <v>678</v>
      </c>
      <c r="B679" s="256" t="s">
        <v>1894</v>
      </c>
      <c r="D679" s="407" t="s">
        <v>959</v>
      </c>
    </row>
    <row r="680" spans="1:4" x14ac:dyDescent="0.25">
      <c r="A680" s="467">
        <v>679</v>
      </c>
      <c r="B680" s="256" t="s">
        <v>1895</v>
      </c>
      <c r="D680" s="407" t="s">
        <v>960</v>
      </c>
    </row>
    <row r="681" spans="1:4" x14ac:dyDescent="0.25">
      <c r="A681" s="467">
        <v>680</v>
      </c>
      <c r="B681" s="256" t="s">
        <v>1896</v>
      </c>
      <c r="D681" s="407" t="s">
        <v>961</v>
      </c>
    </row>
    <row r="682" spans="1:4" x14ac:dyDescent="0.25">
      <c r="A682" s="467">
        <v>681</v>
      </c>
      <c r="B682" s="256" t="s">
        <v>1897</v>
      </c>
      <c r="D682" s="407" t="s">
        <v>962</v>
      </c>
    </row>
    <row r="683" spans="1:4" x14ac:dyDescent="0.25">
      <c r="A683" s="467">
        <v>682</v>
      </c>
      <c r="B683" s="256" t="s">
        <v>1898</v>
      </c>
      <c r="D683" s="407" t="s">
        <v>963</v>
      </c>
    </row>
    <row r="684" spans="1:4" x14ac:dyDescent="0.25">
      <c r="A684" s="467">
        <v>683</v>
      </c>
      <c r="B684" s="256" t="s">
        <v>1899</v>
      </c>
      <c r="D684" s="407" t="s">
        <v>964</v>
      </c>
    </row>
    <row r="685" spans="1:4" x14ac:dyDescent="0.25">
      <c r="A685" s="467">
        <v>684</v>
      </c>
      <c r="B685" s="256" t="s">
        <v>1900</v>
      </c>
      <c r="D685" s="407" t="s">
        <v>965</v>
      </c>
    </row>
    <row r="686" spans="1:4" x14ac:dyDescent="0.25">
      <c r="A686" s="467">
        <v>685</v>
      </c>
      <c r="B686" s="256" t="s">
        <v>1901</v>
      </c>
      <c r="D686" s="407" t="s">
        <v>966</v>
      </c>
    </row>
    <row r="687" spans="1:4" x14ac:dyDescent="0.25">
      <c r="A687" s="467">
        <v>686</v>
      </c>
      <c r="B687" s="256" t="s">
        <v>1902</v>
      </c>
      <c r="D687" s="407" t="s">
        <v>967</v>
      </c>
    </row>
    <row r="688" spans="1:4" x14ac:dyDescent="0.25">
      <c r="A688" s="467">
        <v>687</v>
      </c>
      <c r="B688" s="256" t="s">
        <v>1903</v>
      </c>
      <c r="D688" s="407" t="s">
        <v>968</v>
      </c>
    </row>
    <row r="689" spans="1:4" x14ac:dyDescent="0.25">
      <c r="A689" s="467">
        <v>688</v>
      </c>
      <c r="B689" s="256" t="s">
        <v>1904</v>
      </c>
      <c r="D689" s="407" t="s">
        <v>969</v>
      </c>
    </row>
    <row r="690" spans="1:4" x14ac:dyDescent="0.25">
      <c r="A690" s="467">
        <v>689</v>
      </c>
      <c r="B690" s="464" t="s">
        <v>1905</v>
      </c>
      <c r="D690" s="407" t="s">
        <v>970</v>
      </c>
    </row>
    <row r="691" spans="1:4" x14ac:dyDescent="0.25">
      <c r="A691" s="467">
        <v>690</v>
      </c>
      <c r="B691" s="465" t="s">
        <v>1906</v>
      </c>
      <c r="D691" s="407" t="s">
        <v>1193</v>
      </c>
    </row>
    <row r="692" spans="1:4" x14ac:dyDescent="0.25">
      <c r="A692" s="467">
        <v>691</v>
      </c>
      <c r="B692" s="465" t="s">
        <v>1907</v>
      </c>
      <c r="D692" s="407" t="s">
        <v>1062</v>
      </c>
    </row>
    <row r="693" spans="1:4" x14ac:dyDescent="0.25">
      <c r="A693" s="467">
        <v>692</v>
      </c>
      <c r="B693" s="465" t="s">
        <v>1908</v>
      </c>
      <c r="D693" s="407" t="s">
        <v>973</v>
      </c>
    </row>
    <row r="694" spans="1:4" x14ac:dyDescent="0.25">
      <c r="A694" s="467">
        <v>693</v>
      </c>
      <c r="B694" s="465" t="s">
        <v>1909</v>
      </c>
      <c r="D694" s="407" t="s">
        <v>1159</v>
      </c>
    </row>
    <row r="695" spans="1:4" x14ac:dyDescent="0.25">
      <c r="A695" s="467">
        <v>694</v>
      </c>
      <c r="B695" s="465" t="s">
        <v>1910</v>
      </c>
      <c r="D695" s="407" t="s">
        <v>1064</v>
      </c>
    </row>
    <row r="696" spans="1:4" x14ac:dyDescent="0.25">
      <c r="A696" s="467">
        <v>695</v>
      </c>
      <c r="B696" s="465" t="s">
        <v>1911</v>
      </c>
      <c r="D696" s="407" t="s">
        <v>1066</v>
      </c>
    </row>
    <row r="697" spans="1:4" x14ac:dyDescent="0.25">
      <c r="A697" s="467">
        <v>696</v>
      </c>
      <c r="B697" s="465" t="s">
        <v>1912</v>
      </c>
      <c r="D697" s="407" t="s">
        <v>974</v>
      </c>
    </row>
    <row r="698" spans="1:4" x14ac:dyDescent="0.25">
      <c r="A698" s="467">
        <v>697</v>
      </c>
      <c r="B698" s="465" t="s">
        <v>1913</v>
      </c>
      <c r="D698" s="407" t="s">
        <v>975</v>
      </c>
    </row>
    <row r="699" spans="1:4" x14ac:dyDescent="0.25">
      <c r="A699" s="467">
        <v>698</v>
      </c>
      <c r="B699" s="465" t="s">
        <v>1914</v>
      </c>
      <c r="D699" s="407" t="s">
        <v>977</v>
      </c>
    </row>
    <row r="700" spans="1:4" x14ac:dyDescent="0.25">
      <c r="A700" s="467">
        <v>699</v>
      </c>
      <c r="B700" s="465" t="s">
        <v>11</v>
      </c>
      <c r="D700" s="407" t="s">
        <v>1042</v>
      </c>
    </row>
    <row r="701" spans="1:4" x14ac:dyDescent="0.25">
      <c r="A701" s="467">
        <v>700</v>
      </c>
      <c r="B701" s="465" t="s">
        <v>1915</v>
      </c>
      <c r="D701" s="407" t="s">
        <v>1043</v>
      </c>
    </row>
    <row r="702" spans="1:4" x14ac:dyDescent="0.25">
      <c r="A702" s="467">
        <v>701</v>
      </c>
      <c r="B702" s="465" t="s">
        <v>1916</v>
      </c>
      <c r="D702" s="407" t="s">
        <v>979</v>
      </c>
    </row>
    <row r="703" spans="1:4" x14ac:dyDescent="0.25">
      <c r="A703" s="467">
        <v>702</v>
      </c>
      <c r="B703" s="465" t="s">
        <v>1917</v>
      </c>
      <c r="D703" s="407" t="s">
        <v>981</v>
      </c>
    </row>
    <row r="704" spans="1:4" x14ac:dyDescent="0.25">
      <c r="A704" s="467">
        <v>703</v>
      </c>
      <c r="B704" s="465" t="s">
        <v>1918</v>
      </c>
      <c r="D704" s="407" t="s">
        <v>982</v>
      </c>
    </row>
    <row r="705" spans="1:4" x14ac:dyDescent="0.25">
      <c r="A705" s="467">
        <v>704</v>
      </c>
      <c r="B705" s="465" t="s">
        <v>1919</v>
      </c>
      <c r="D705" s="407" t="s">
        <v>983</v>
      </c>
    </row>
    <row r="706" spans="1:4" x14ac:dyDescent="0.25">
      <c r="A706" s="467">
        <v>705</v>
      </c>
      <c r="B706" s="465" t="s">
        <v>1920</v>
      </c>
      <c r="D706" s="407" t="s">
        <v>985</v>
      </c>
    </row>
    <row r="707" spans="1:4" x14ac:dyDescent="0.25">
      <c r="A707" s="467">
        <v>706</v>
      </c>
      <c r="B707" s="465" t="s">
        <v>1921</v>
      </c>
      <c r="D707" s="407" t="s">
        <v>987</v>
      </c>
    </row>
    <row r="708" spans="1:4" x14ac:dyDescent="0.25">
      <c r="A708" s="467">
        <v>707</v>
      </c>
      <c r="B708" s="465" t="s">
        <v>1922</v>
      </c>
      <c r="D708" s="407" t="s">
        <v>988</v>
      </c>
    </row>
    <row r="709" spans="1:4" x14ac:dyDescent="0.25">
      <c r="A709" s="467">
        <v>708</v>
      </c>
      <c r="B709" s="465" t="s">
        <v>1923</v>
      </c>
      <c r="D709" s="407" t="s">
        <v>990</v>
      </c>
    </row>
    <row r="710" spans="1:4" x14ac:dyDescent="0.25">
      <c r="A710" s="467">
        <v>709</v>
      </c>
      <c r="B710" s="465" t="s">
        <v>1924</v>
      </c>
      <c r="D710" s="407" t="s">
        <v>991</v>
      </c>
    </row>
    <row r="711" spans="1:4" x14ac:dyDescent="0.25">
      <c r="A711" s="467">
        <v>710</v>
      </c>
      <c r="B711" s="465" t="s">
        <v>1925</v>
      </c>
      <c r="D711" s="407" t="s">
        <v>993</v>
      </c>
    </row>
    <row r="712" spans="1:4" x14ac:dyDescent="0.25">
      <c r="A712" s="467">
        <v>711</v>
      </c>
      <c r="B712" s="465" t="s">
        <v>1926</v>
      </c>
      <c r="D712" s="407" t="s">
        <v>995</v>
      </c>
    </row>
    <row r="713" spans="1:4" x14ac:dyDescent="0.25">
      <c r="A713" s="467">
        <v>712</v>
      </c>
      <c r="B713" s="465" t="s">
        <v>1927</v>
      </c>
      <c r="D713" s="407" t="s">
        <v>997</v>
      </c>
    </row>
    <row r="714" spans="1:4" x14ac:dyDescent="0.25">
      <c r="A714" s="467">
        <v>713</v>
      </c>
      <c r="B714" s="465" t="s">
        <v>1928</v>
      </c>
      <c r="D714" s="407" t="s">
        <v>999</v>
      </c>
    </row>
    <row r="715" spans="1:4" x14ac:dyDescent="0.25">
      <c r="A715" s="467">
        <v>714</v>
      </c>
      <c r="B715" s="465" t="s">
        <v>1929</v>
      </c>
      <c r="D715" s="407" t="s">
        <v>1000</v>
      </c>
    </row>
    <row r="716" spans="1:4" x14ac:dyDescent="0.25">
      <c r="A716" s="467">
        <v>715</v>
      </c>
      <c r="B716" s="465" t="s">
        <v>1930</v>
      </c>
      <c r="D716" s="407" t="s">
        <v>1001</v>
      </c>
    </row>
    <row r="717" spans="1:4" x14ac:dyDescent="0.25">
      <c r="A717" s="467">
        <v>716</v>
      </c>
      <c r="B717" s="465" t="s">
        <v>1931</v>
      </c>
      <c r="D717" s="407" t="s">
        <v>1002</v>
      </c>
    </row>
    <row r="718" spans="1:4" x14ac:dyDescent="0.25">
      <c r="A718" s="467">
        <v>717</v>
      </c>
      <c r="B718" s="465" t="s">
        <v>1932</v>
      </c>
      <c r="D718" s="407" t="s">
        <v>1004</v>
      </c>
    </row>
    <row r="719" spans="1:4" x14ac:dyDescent="0.25">
      <c r="A719" s="467">
        <v>718</v>
      </c>
      <c r="B719" s="465" t="s">
        <v>1933</v>
      </c>
      <c r="D719" s="407" t="s">
        <v>1005</v>
      </c>
    </row>
    <row r="720" spans="1:4" x14ac:dyDescent="0.25">
      <c r="A720" s="467">
        <v>719</v>
      </c>
      <c r="B720" s="465" t="s">
        <v>1934</v>
      </c>
      <c r="D720" s="407" t="s">
        <v>1006</v>
      </c>
    </row>
    <row r="721" spans="1:4" x14ac:dyDescent="0.25">
      <c r="A721" s="467">
        <v>720</v>
      </c>
      <c r="B721" s="465" t="s">
        <v>1935</v>
      </c>
      <c r="D721" s="407" t="s">
        <v>1007</v>
      </c>
    </row>
    <row r="722" spans="1:4" x14ac:dyDescent="0.25">
      <c r="A722" s="467">
        <v>721</v>
      </c>
      <c r="B722" s="465" t="s">
        <v>1936</v>
      </c>
      <c r="D722" s="407" t="s">
        <v>1009</v>
      </c>
    </row>
    <row r="723" spans="1:4" x14ac:dyDescent="0.25">
      <c r="A723" s="467">
        <v>722</v>
      </c>
      <c r="B723" s="465" t="s">
        <v>1937</v>
      </c>
      <c r="D723" s="407" t="s">
        <v>1011</v>
      </c>
    </row>
    <row r="724" spans="1:4" x14ac:dyDescent="0.25">
      <c r="A724" s="467">
        <v>723</v>
      </c>
      <c r="B724" s="465" t="s">
        <v>1938</v>
      </c>
      <c r="D724" s="407" t="s">
        <v>1012</v>
      </c>
    </row>
    <row r="725" spans="1:4" x14ac:dyDescent="0.25">
      <c r="A725" s="467">
        <v>724</v>
      </c>
      <c r="B725" s="465" t="s">
        <v>1939</v>
      </c>
      <c r="D725" s="407" t="s">
        <v>1013</v>
      </c>
    </row>
    <row r="726" spans="1:4" x14ac:dyDescent="0.25">
      <c r="A726" s="467">
        <v>725</v>
      </c>
      <c r="B726" s="465" t="s">
        <v>1940</v>
      </c>
      <c r="D726" s="407" t="s">
        <v>1015</v>
      </c>
    </row>
    <row r="727" spans="1:4" x14ac:dyDescent="0.25">
      <c r="A727" s="467">
        <v>726</v>
      </c>
      <c r="B727" s="465" t="s">
        <v>1941</v>
      </c>
      <c r="D727" s="407" t="s">
        <v>1016</v>
      </c>
    </row>
    <row r="728" spans="1:4" x14ac:dyDescent="0.25">
      <c r="A728" s="467">
        <v>727</v>
      </c>
      <c r="B728" s="465" t="s">
        <v>1942</v>
      </c>
      <c r="D728" s="407" t="s">
        <v>1019</v>
      </c>
    </row>
    <row r="729" spans="1:4" x14ac:dyDescent="0.25">
      <c r="A729" s="467">
        <v>728</v>
      </c>
      <c r="B729" s="465" t="s">
        <v>1943</v>
      </c>
      <c r="D729" s="407" t="s">
        <v>1017</v>
      </c>
    </row>
    <row r="730" spans="1:4" x14ac:dyDescent="0.25">
      <c r="A730" s="467">
        <v>729</v>
      </c>
      <c r="B730" s="465" t="s">
        <v>1944</v>
      </c>
      <c r="D730" s="407" t="s">
        <v>1018</v>
      </c>
    </row>
    <row r="731" spans="1:4" x14ac:dyDescent="0.25">
      <c r="A731" s="467">
        <v>730</v>
      </c>
      <c r="B731" s="465" t="s">
        <v>1945</v>
      </c>
      <c r="D731" s="407" t="s">
        <v>1021</v>
      </c>
    </row>
    <row r="732" spans="1:4" x14ac:dyDescent="0.25">
      <c r="A732" s="467">
        <v>731</v>
      </c>
      <c r="B732" s="465" t="s">
        <v>1946</v>
      </c>
      <c r="D732" s="407" t="s">
        <v>1022</v>
      </c>
    </row>
    <row r="733" spans="1:4" x14ac:dyDescent="0.25">
      <c r="A733" s="467">
        <v>732</v>
      </c>
      <c r="B733" s="465" t="s">
        <v>1947</v>
      </c>
      <c r="D733" s="407" t="s">
        <v>1023</v>
      </c>
    </row>
    <row r="734" spans="1:4" x14ac:dyDescent="0.25">
      <c r="A734" s="467">
        <v>733</v>
      </c>
      <c r="B734" s="465" t="s">
        <v>1948</v>
      </c>
      <c r="D734" s="407" t="s">
        <v>1024</v>
      </c>
    </row>
    <row r="735" spans="1:4" x14ac:dyDescent="0.25">
      <c r="A735" s="467">
        <v>734</v>
      </c>
      <c r="B735" s="465" t="s">
        <v>1949</v>
      </c>
      <c r="D735" s="407" t="s">
        <v>1025</v>
      </c>
    </row>
    <row r="736" spans="1:4" x14ac:dyDescent="0.25">
      <c r="A736" s="467">
        <v>735</v>
      </c>
      <c r="B736" s="465" t="s">
        <v>1950</v>
      </c>
      <c r="D736" s="407" t="s">
        <v>1026</v>
      </c>
    </row>
    <row r="737" spans="1:4" x14ac:dyDescent="0.25">
      <c r="A737" s="467">
        <v>736</v>
      </c>
      <c r="B737" s="465" t="s">
        <v>1951</v>
      </c>
      <c r="D737" s="407" t="s">
        <v>1027</v>
      </c>
    </row>
    <row r="738" spans="1:4" x14ac:dyDescent="0.25">
      <c r="A738" s="467">
        <v>737</v>
      </c>
      <c r="B738" s="465" t="s">
        <v>1952</v>
      </c>
      <c r="D738" s="407" t="s">
        <v>1029</v>
      </c>
    </row>
    <row r="739" spans="1:4" x14ac:dyDescent="0.25">
      <c r="A739" s="467">
        <v>738</v>
      </c>
      <c r="B739" s="465" t="s">
        <v>1953</v>
      </c>
      <c r="D739" s="407" t="s">
        <v>1031</v>
      </c>
    </row>
    <row r="740" spans="1:4" x14ac:dyDescent="0.25">
      <c r="A740" s="467">
        <v>739</v>
      </c>
      <c r="B740" s="465" t="s">
        <v>1954</v>
      </c>
      <c r="D740" s="407" t="s">
        <v>1033</v>
      </c>
    </row>
    <row r="741" spans="1:4" x14ac:dyDescent="0.25">
      <c r="A741" s="467">
        <v>740</v>
      </c>
      <c r="B741" s="465" t="s">
        <v>1955</v>
      </c>
      <c r="D741" s="407" t="s">
        <v>1034</v>
      </c>
    </row>
    <row r="742" spans="1:4" x14ac:dyDescent="0.25">
      <c r="A742" s="467">
        <v>741</v>
      </c>
      <c r="B742" s="465" t="s">
        <v>1956</v>
      </c>
      <c r="D742" s="407" t="s">
        <v>1036</v>
      </c>
    </row>
    <row r="743" spans="1:4" x14ac:dyDescent="0.25">
      <c r="A743" s="467">
        <v>742</v>
      </c>
      <c r="B743" s="465" t="s">
        <v>1957</v>
      </c>
      <c r="D743" s="407" t="s">
        <v>1038</v>
      </c>
    </row>
    <row r="744" spans="1:4" x14ac:dyDescent="0.25">
      <c r="A744" s="467">
        <v>743</v>
      </c>
      <c r="B744" s="465" t="s">
        <v>1958</v>
      </c>
      <c r="D744" s="407" t="s">
        <v>1040</v>
      </c>
    </row>
    <row r="745" spans="1:4" x14ac:dyDescent="0.25">
      <c r="A745" s="467">
        <v>744</v>
      </c>
      <c r="B745" s="465" t="s">
        <v>1959</v>
      </c>
      <c r="D745" s="407" t="s">
        <v>1041</v>
      </c>
    </row>
    <row r="746" spans="1:4" x14ac:dyDescent="0.25">
      <c r="A746" s="467">
        <v>745</v>
      </c>
      <c r="B746" s="465" t="s">
        <v>1960</v>
      </c>
      <c r="D746" s="407" t="s">
        <v>1044</v>
      </c>
    </row>
    <row r="747" spans="1:4" x14ac:dyDescent="0.25">
      <c r="A747" s="467">
        <v>746</v>
      </c>
      <c r="B747" s="465" t="s">
        <v>1961</v>
      </c>
      <c r="D747" s="407" t="s">
        <v>1045</v>
      </c>
    </row>
    <row r="748" spans="1:4" x14ac:dyDescent="0.25">
      <c r="A748" s="467">
        <v>747</v>
      </c>
      <c r="B748" s="465" t="s">
        <v>1962</v>
      </c>
      <c r="D748" s="407" t="s">
        <v>1046</v>
      </c>
    </row>
    <row r="749" spans="1:4" x14ac:dyDescent="0.25">
      <c r="A749" s="467">
        <v>748</v>
      </c>
      <c r="B749" s="465" t="s">
        <v>1963</v>
      </c>
      <c r="D749" s="407" t="s">
        <v>1047</v>
      </c>
    </row>
    <row r="750" spans="1:4" x14ac:dyDescent="0.25">
      <c r="A750" s="467">
        <v>749</v>
      </c>
      <c r="B750" s="465" t="s">
        <v>1964</v>
      </c>
      <c r="D750" s="407" t="s">
        <v>1048</v>
      </c>
    </row>
    <row r="751" spans="1:4" x14ac:dyDescent="0.25">
      <c r="A751" s="467">
        <v>750</v>
      </c>
      <c r="B751" s="465" t="s">
        <v>1965</v>
      </c>
      <c r="D751" s="407" t="s">
        <v>1049</v>
      </c>
    </row>
    <row r="752" spans="1:4" x14ac:dyDescent="0.25">
      <c r="A752" s="467">
        <v>751</v>
      </c>
      <c r="B752" s="465" t="s">
        <v>1966</v>
      </c>
      <c r="D752" s="407" t="s">
        <v>1050</v>
      </c>
    </row>
    <row r="753" spans="1:4" x14ac:dyDescent="0.25">
      <c r="A753" s="467">
        <v>752</v>
      </c>
      <c r="B753" s="465" t="s">
        <v>1967</v>
      </c>
      <c r="D753" s="407" t="s">
        <v>1052</v>
      </c>
    </row>
    <row r="754" spans="1:4" x14ac:dyDescent="0.25">
      <c r="A754" s="467">
        <v>753</v>
      </c>
      <c r="B754" s="465" t="s">
        <v>1968</v>
      </c>
      <c r="D754" s="407" t="s">
        <v>1054</v>
      </c>
    </row>
    <row r="755" spans="1:4" x14ac:dyDescent="0.25">
      <c r="A755" s="467">
        <v>754</v>
      </c>
      <c r="B755" s="465" t="s">
        <v>1969</v>
      </c>
      <c r="D755" s="407" t="s">
        <v>1057</v>
      </c>
    </row>
    <row r="756" spans="1:4" x14ac:dyDescent="0.25">
      <c r="A756" s="467">
        <v>755</v>
      </c>
      <c r="B756" s="465" t="s">
        <v>1970</v>
      </c>
      <c r="D756" s="407" t="s">
        <v>1059</v>
      </c>
    </row>
    <row r="757" spans="1:4" x14ac:dyDescent="0.25">
      <c r="A757" s="467">
        <v>756</v>
      </c>
      <c r="B757" s="464" t="s">
        <v>1971</v>
      </c>
      <c r="D757" s="407" t="s">
        <v>1061</v>
      </c>
    </row>
    <row r="758" spans="1:4" x14ac:dyDescent="0.25">
      <c r="A758" s="467">
        <v>757</v>
      </c>
      <c r="B758" s="461" t="s">
        <v>1972</v>
      </c>
      <c r="D758" s="407" t="s">
        <v>1063</v>
      </c>
    </row>
    <row r="759" spans="1:4" x14ac:dyDescent="0.25">
      <c r="A759" s="467">
        <v>758</v>
      </c>
      <c r="B759" s="461" t="s">
        <v>1973</v>
      </c>
      <c r="D759" s="407" t="s">
        <v>1065</v>
      </c>
    </row>
    <row r="760" spans="1:4" x14ac:dyDescent="0.3">
      <c r="A760" s="467">
        <v>759</v>
      </c>
      <c r="B760" s="10" t="s">
        <v>1974</v>
      </c>
      <c r="D760" s="407" t="s">
        <v>1067</v>
      </c>
    </row>
    <row r="761" spans="1:4" x14ac:dyDescent="0.3">
      <c r="A761" s="467">
        <v>760</v>
      </c>
      <c r="B761" s="10" t="s">
        <v>1975</v>
      </c>
      <c r="D761" s="407" t="s">
        <v>1068</v>
      </c>
    </row>
    <row r="762" spans="1:4" x14ac:dyDescent="0.3">
      <c r="A762" s="467">
        <v>761</v>
      </c>
      <c r="B762" s="10" t="s">
        <v>1976</v>
      </c>
      <c r="D762" s="407" t="s">
        <v>1069</v>
      </c>
    </row>
    <row r="763" spans="1:4" x14ac:dyDescent="0.3">
      <c r="A763" s="467">
        <v>762</v>
      </c>
      <c r="B763" s="10" t="s">
        <v>1977</v>
      </c>
      <c r="D763" s="407" t="s">
        <v>1070</v>
      </c>
    </row>
    <row r="764" spans="1:4" x14ac:dyDescent="0.3">
      <c r="A764" s="467">
        <v>763</v>
      </c>
      <c r="B764" s="10" t="s">
        <v>1978</v>
      </c>
      <c r="D764" s="407" t="s">
        <v>1071</v>
      </c>
    </row>
    <row r="765" spans="1:4" x14ac:dyDescent="0.3">
      <c r="A765" s="467">
        <v>764</v>
      </c>
      <c r="B765" s="10" t="s">
        <v>1979</v>
      </c>
      <c r="D765" s="407" t="s">
        <v>1072</v>
      </c>
    </row>
    <row r="766" spans="1:4" x14ac:dyDescent="0.3">
      <c r="A766" s="467">
        <v>765</v>
      </c>
      <c r="B766" s="10" t="s">
        <v>1980</v>
      </c>
      <c r="D766" s="407" t="s">
        <v>1073</v>
      </c>
    </row>
    <row r="767" spans="1:4" x14ac:dyDescent="0.25">
      <c r="A767" s="467">
        <v>766</v>
      </c>
      <c r="B767" s="464" t="s">
        <v>1981</v>
      </c>
      <c r="D767" s="407" t="s">
        <v>1074</v>
      </c>
    </row>
    <row r="768" spans="1:4" x14ac:dyDescent="0.25">
      <c r="A768" s="467">
        <v>767</v>
      </c>
      <c r="B768" s="256" t="s">
        <v>1982</v>
      </c>
      <c r="D768" s="407" t="s">
        <v>1075</v>
      </c>
    </row>
    <row r="769" spans="1:4" x14ac:dyDescent="0.25">
      <c r="A769" s="467">
        <v>768</v>
      </c>
      <c r="B769" s="256" t="s">
        <v>1983</v>
      </c>
      <c r="D769" s="407" t="s">
        <v>1076</v>
      </c>
    </row>
    <row r="770" spans="1:4" x14ac:dyDescent="0.25">
      <c r="A770" s="467">
        <v>769</v>
      </c>
      <c r="B770" s="256" t="s">
        <v>1984</v>
      </c>
      <c r="D770" s="407" t="s">
        <v>1077</v>
      </c>
    </row>
    <row r="771" spans="1:4" x14ac:dyDescent="0.25">
      <c r="A771" s="467">
        <v>770</v>
      </c>
      <c r="B771" s="256" t="s">
        <v>1985</v>
      </c>
      <c r="D771" s="407" t="s">
        <v>1078</v>
      </c>
    </row>
    <row r="772" spans="1:4" x14ac:dyDescent="0.25">
      <c r="A772" s="467">
        <v>771</v>
      </c>
      <c r="B772" s="256" t="s">
        <v>1986</v>
      </c>
      <c r="D772" s="407" t="s">
        <v>1079</v>
      </c>
    </row>
    <row r="773" spans="1:4" x14ac:dyDescent="0.25">
      <c r="A773" s="467">
        <v>772</v>
      </c>
      <c r="B773" s="256" t="s">
        <v>1987</v>
      </c>
      <c r="D773" s="407" t="s">
        <v>1080</v>
      </c>
    </row>
    <row r="774" spans="1:4" x14ac:dyDescent="0.25">
      <c r="A774" s="467">
        <v>773</v>
      </c>
      <c r="B774" s="256" t="s">
        <v>1988</v>
      </c>
      <c r="D774" s="407" t="s">
        <v>1081</v>
      </c>
    </row>
    <row r="775" spans="1:4" x14ac:dyDescent="0.25">
      <c r="A775" s="467">
        <v>774</v>
      </c>
      <c r="B775" s="256" t="s">
        <v>1989</v>
      </c>
      <c r="D775" s="407" t="s">
        <v>1082</v>
      </c>
    </row>
    <row r="776" spans="1:4" x14ac:dyDescent="0.25">
      <c r="A776" s="467">
        <v>775</v>
      </c>
      <c r="B776" s="256" t="s">
        <v>1990</v>
      </c>
      <c r="D776" s="407" t="s">
        <v>1083</v>
      </c>
    </row>
    <row r="777" spans="1:4" x14ac:dyDescent="0.25">
      <c r="A777" s="467">
        <v>776</v>
      </c>
      <c r="B777" s="256" t="s">
        <v>1991</v>
      </c>
      <c r="D777" s="407" t="s">
        <v>1084</v>
      </c>
    </row>
    <row r="778" spans="1:4" x14ac:dyDescent="0.25">
      <c r="A778" s="467">
        <v>777</v>
      </c>
      <c r="B778" s="256" t="s">
        <v>1992</v>
      </c>
      <c r="D778" s="407" t="s">
        <v>1085</v>
      </c>
    </row>
    <row r="779" spans="1:4" x14ac:dyDescent="0.25">
      <c r="A779" s="467">
        <v>778</v>
      </c>
      <c r="B779" s="256" t="s">
        <v>1993</v>
      </c>
      <c r="D779" s="407" t="s">
        <v>1086</v>
      </c>
    </row>
    <row r="780" spans="1:4" x14ac:dyDescent="0.25">
      <c r="A780" s="467">
        <v>779</v>
      </c>
      <c r="B780" s="256" t="s">
        <v>1994</v>
      </c>
      <c r="D780" s="407" t="s">
        <v>1087</v>
      </c>
    </row>
    <row r="781" spans="1:4" x14ac:dyDescent="0.25">
      <c r="A781" s="467">
        <v>780</v>
      </c>
      <c r="B781" s="256" t="s">
        <v>1995</v>
      </c>
      <c r="D781" s="407" t="s">
        <v>1088</v>
      </c>
    </row>
    <row r="782" spans="1:4" x14ac:dyDescent="0.25">
      <c r="A782" s="467">
        <v>781</v>
      </c>
      <c r="B782" s="256" t="s">
        <v>1996</v>
      </c>
      <c r="D782" s="407" t="s">
        <v>1089</v>
      </c>
    </row>
    <row r="783" spans="1:4" x14ac:dyDescent="0.25">
      <c r="A783" s="467">
        <v>782</v>
      </c>
      <c r="B783" s="256" t="s">
        <v>1997</v>
      </c>
      <c r="D783" s="407" t="s">
        <v>1090</v>
      </c>
    </row>
    <row r="784" spans="1:4" x14ac:dyDescent="0.25">
      <c r="A784" s="467">
        <v>783</v>
      </c>
      <c r="B784" s="256" t="s">
        <v>1998</v>
      </c>
      <c r="D784" s="407" t="s">
        <v>1091</v>
      </c>
    </row>
    <row r="785" spans="1:4" x14ac:dyDescent="0.25">
      <c r="A785" s="467">
        <v>784</v>
      </c>
      <c r="B785" s="256" t="s">
        <v>1999</v>
      </c>
      <c r="D785" s="407" t="s">
        <v>1092</v>
      </c>
    </row>
    <row r="786" spans="1:4" x14ac:dyDescent="0.25">
      <c r="A786" s="467">
        <v>785</v>
      </c>
      <c r="B786" s="256" t="s">
        <v>2000</v>
      </c>
      <c r="D786" s="407" t="s">
        <v>1093</v>
      </c>
    </row>
    <row r="787" spans="1:4" x14ac:dyDescent="0.25">
      <c r="A787" s="467">
        <v>786</v>
      </c>
      <c r="B787" s="256" t="s">
        <v>2001</v>
      </c>
      <c r="D787" s="407" t="s">
        <v>1094</v>
      </c>
    </row>
    <row r="788" spans="1:4" x14ac:dyDescent="0.25">
      <c r="A788" s="467">
        <v>787</v>
      </c>
      <c r="B788" s="256" t="s">
        <v>2002</v>
      </c>
      <c r="D788" s="407" t="s">
        <v>1095</v>
      </c>
    </row>
    <row r="789" spans="1:4" x14ac:dyDescent="0.25">
      <c r="A789" s="467">
        <v>788</v>
      </c>
      <c r="B789" s="256" t="s">
        <v>2003</v>
      </c>
      <c r="D789" s="407" t="s">
        <v>1096</v>
      </c>
    </row>
    <row r="790" spans="1:4" x14ac:dyDescent="0.25">
      <c r="A790" s="467">
        <v>789</v>
      </c>
      <c r="B790" s="256" t="s">
        <v>2004</v>
      </c>
      <c r="D790" s="407" t="s">
        <v>1097</v>
      </c>
    </row>
    <row r="791" spans="1:4" x14ac:dyDescent="0.25">
      <c r="A791" s="467">
        <v>790</v>
      </c>
      <c r="B791" s="256" t="s">
        <v>2005</v>
      </c>
      <c r="D791" s="407" t="s">
        <v>1098</v>
      </c>
    </row>
    <row r="792" spans="1:4" x14ac:dyDescent="0.25">
      <c r="A792" s="467">
        <v>791</v>
      </c>
      <c r="B792" s="256" t="s">
        <v>2006</v>
      </c>
      <c r="D792" s="407" t="s">
        <v>1099</v>
      </c>
    </row>
    <row r="793" spans="1:4" x14ac:dyDescent="0.25">
      <c r="A793" s="467">
        <v>792</v>
      </c>
      <c r="B793" s="256" t="s">
        <v>2007</v>
      </c>
      <c r="D793" s="407" t="s">
        <v>1100</v>
      </c>
    </row>
    <row r="794" spans="1:4" x14ac:dyDescent="0.25">
      <c r="A794" s="467">
        <v>793</v>
      </c>
      <c r="B794" s="256" t="s">
        <v>2008</v>
      </c>
      <c r="D794" s="407" t="s">
        <v>1101</v>
      </c>
    </row>
    <row r="795" spans="1:4" x14ac:dyDescent="0.25">
      <c r="A795" s="467">
        <v>794</v>
      </c>
      <c r="B795" s="256" t="s">
        <v>2009</v>
      </c>
      <c r="D795" s="407" t="s">
        <v>1102</v>
      </c>
    </row>
    <row r="796" spans="1:4" x14ac:dyDescent="0.25">
      <c r="A796" s="467">
        <v>795</v>
      </c>
      <c r="B796" s="256" t="s">
        <v>2010</v>
      </c>
      <c r="D796" s="407" t="s">
        <v>1103</v>
      </c>
    </row>
    <row r="797" spans="1:4" x14ac:dyDescent="0.25">
      <c r="A797" s="467">
        <v>796</v>
      </c>
      <c r="B797" s="256" t="s">
        <v>2011</v>
      </c>
      <c r="D797" s="407" t="s">
        <v>1104</v>
      </c>
    </row>
    <row r="798" spans="1:4" x14ac:dyDescent="0.25">
      <c r="A798" s="467">
        <v>797</v>
      </c>
      <c r="B798" s="256" t="s">
        <v>2012</v>
      </c>
      <c r="D798" s="407" t="s">
        <v>1105</v>
      </c>
    </row>
    <row r="799" spans="1:4" x14ac:dyDescent="0.25">
      <c r="A799" s="467">
        <v>798</v>
      </c>
      <c r="B799" s="256" t="s">
        <v>2013</v>
      </c>
      <c r="D799" s="407" t="s">
        <v>1106</v>
      </c>
    </row>
    <row r="800" spans="1:4" x14ac:dyDescent="0.25">
      <c r="A800" s="467">
        <v>799</v>
      </c>
      <c r="B800" s="256" t="s">
        <v>2014</v>
      </c>
      <c r="D800" s="407" t="s">
        <v>1107</v>
      </c>
    </row>
    <row r="801" spans="1:4" x14ac:dyDescent="0.25">
      <c r="A801" s="467">
        <v>800</v>
      </c>
      <c r="B801" s="256" t="s">
        <v>2015</v>
      </c>
      <c r="D801" s="407" t="s">
        <v>1108</v>
      </c>
    </row>
    <row r="802" spans="1:4" x14ac:dyDescent="0.25">
      <c r="A802" s="467">
        <v>801</v>
      </c>
      <c r="B802" s="256" t="s">
        <v>2016</v>
      </c>
      <c r="D802" s="407" t="s">
        <v>1109</v>
      </c>
    </row>
    <row r="803" spans="1:4" x14ac:dyDescent="0.3">
      <c r="A803" s="467">
        <v>802</v>
      </c>
      <c r="B803" s="466" t="s">
        <v>2017</v>
      </c>
      <c r="D803" s="407" t="s">
        <v>1110</v>
      </c>
    </row>
    <row r="804" spans="1:4" x14ac:dyDescent="0.3">
      <c r="A804" s="467">
        <v>803</v>
      </c>
      <c r="B804" s="466" t="s">
        <v>2018</v>
      </c>
      <c r="D804" s="407" t="s">
        <v>1111</v>
      </c>
    </row>
    <row r="805" spans="1:4" x14ac:dyDescent="0.3">
      <c r="A805" s="467">
        <v>804</v>
      </c>
      <c r="B805" s="466" t="s">
        <v>2019</v>
      </c>
      <c r="D805" s="407" t="s">
        <v>1112</v>
      </c>
    </row>
    <row r="806" spans="1:4" x14ac:dyDescent="0.3">
      <c r="A806" s="467">
        <v>805</v>
      </c>
      <c r="B806" s="466" t="s">
        <v>2020</v>
      </c>
      <c r="D806" s="407" t="s">
        <v>1113</v>
      </c>
    </row>
    <row r="807" spans="1:4" x14ac:dyDescent="0.3">
      <c r="A807" s="496">
        <v>999</v>
      </c>
      <c r="B807" s="497" t="s">
        <v>1206</v>
      </c>
      <c r="D807" s="407"/>
    </row>
    <row r="808" spans="1:4" ht="66" x14ac:dyDescent="0.3">
      <c r="A808" s="467">
        <v>1000</v>
      </c>
      <c r="B808" s="501" t="s">
        <v>1208</v>
      </c>
      <c r="D808" s="407" t="s">
        <v>357</v>
      </c>
    </row>
    <row r="809" spans="1:4" ht="52.2" x14ac:dyDescent="0.3">
      <c r="A809" s="467">
        <v>1001</v>
      </c>
      <c r="B809" s="507" t="s">
        <v>1209</v>
      </c>
      <c r="D809" s="407" t="s">
        <v>363</v>
      </c>
    </row>
    <row r="810" spans="1:4" ht="30.6" x14ac:dyDescent="0.3">
      <c r="A810" s="467">
        <v>1002</v>
      </c>
      <c r="B810" s="127" t="s">
        <v>1210</v>
      </c>
      <c r="D810" s="407" t="s">
        <v>442</v>
      </c>
    </row>
    <row r="811" spans="1:4" ht="20.399999999999999" x14ac:dyDescent="0.3">
      <c r="A811" s="467">
        <v>1003</v>
      </c>
      <c r="B811" s="426" t="s">
        <v>1211</v>
      </c>
      <c r="D811" s="407" t="s">
        <v>472</v>
      </c>
    </row>
    <row r="812" spans="1:4" x14ac:dyDescent="0.25">
      <c r="A812" s="467">
        <v>1004</v>
      </c>
      <c r="B812" s="494" t="s">
        <v>1147</v>
      </c>
      <c r="D812" s="407" t="s">
        <v>1194</v>
      </c>
    </row>
    <row r="813" spans="1:4" ht="20.399999999999999" x14ac:dyDescent="0.3">
      <c r="A813" s="467">
        <v>1005</v>
      </c>
      <c r="B813" s="426" t="s">
        <v>1215</v>
      </c>
      <c r="D813" s="407" t="s">
        <v>476</v>
      </c>
    </row>
    <row r="814" spans="1:4" ht="20.399999999999999" x14ac:dyDescent="0.3">
      <c r="A814" s="467">
        <v>1006</v>
      </c>
      <c r="B814" s="426" t="s">
        <v>1212</v>
      </c>
      <c r="D814" s="407" t="s">
        <v>477</v>
      </c>
    </row>
    <row r="815" spans="1:4" ht="20.399999999999999" x14ac:dyDescent="0.3">
      <c r="A815" s="467">
        <v>1007</v>
      </c>
      <c r="B815" s="426" t="s">
        <v>1213</v>
      </c>
      <c r="D815" s="407" t="s">
        <v>478</v>
      </c>
    </row>
    <row r="816" spans="1:4" ht="20.399999999999999" x14ac:dyDescent="0.3">
      <c r="A816" s="467">
        <v>1008</v>
      </c>
      <c r="B816" s="426" t="s">
        <v>1214</v>
      </c>
      <c r="D816" s="407" t="s">
        <v>493</v>
      </c>
    </row>
    <row r="817" spans="1:4" ht="40.799999999999997" x14ac:dyDescent="0.3">
      <c r="A817" s="467">
        <v>1009</v>
      </c>
      <c r="B817" s="426" t="s">
        <v>1216</v>
      </c>
      <c r="D817" s="407" t="s">
        <v>1160</v>
      </c>
    </row>
    <row r="818" spans="1:4" x14ac:dyDescent="0.3">
      <c r="A818" s="467">
        <v>1010</v>
      </c>
      <c r="B818" s="495" t="s">
        <v>1217</v>
      </c>
      <c r="D818" s="407" t="s">
        <v>1161</v>
      </c>
    </row>
    <row r="819" spans="1:4" ht="39.6" x14ac:dyDescent="0.3">
      <c r="A819" s="467">
        <v>1011</v>
      </c>
      <c r="B819" s="435" t="s">
        <v>2030</v>
      </c>
      <c r="D819" s="407" t="s">
        <v>1163</v>
      </c>
    </row>
    <row r="820" spans="1:4" x14ac:dyDescent="0.25">
      <c r="A820" s="467">
        <v>1012</v>
      </c>
      <c r="B820" s="559" t="s">
        <v>1218</v>
      </c>
      <c r="D820" s="407" t="s">
        <v>1164</v>
      </c>
    </row>
    <row r="821" spans="1:4" x14ac:dyDescent="0.3">
      <c r="A821" s="467">
        <v>1013</v>
      </c>
      <c r="B821" s="431" t="s">
        <v>1219</v>
      </c>
      <c r="D821" s="407" t="s">
        <v>564</v>
      </c>
    </row>
    <row r="822" spans="1:4" ht="51" x14ac:dyDescent="0.3">
      <c r="A822" s="467">
        <v>1014</v>
      </c>
      <c r="B822" s="426" t="s">
        <v>2031</v>
      </c>
      <c r="D822" s="407" t="s">
        <v>1165</v>
      </c>
    </row>
    <row r="823" spans="1:4" x14ac:dyDescent="0.3">
      <c r="A823" s="467">
        <v>1015</v>
      </c>
      <c r="B823" s="541" t="s">
        <v>1220</v>
      </c>
      <c r="D823" s="407" t="s">
        <v>1166</v>
      </c>
    </row>
    <row r="824" spans="1:4" x14ac:dyDescent="0.3">
      <c r="A824" s="467">
        <v>1016</v>
      </c>
      <c r="B824" s="539" t="s">
        <v>2039</v>
      </c>
      <c r="D824" s="407" t="s">
        <v>1167</v>
      </c>
    </row>
    <row r="825" spans="1:4" x14ac:dyDescent="0.3">
      <c r="A825" s="467">
        <v>1017</v>
      </c>
      <c r="B825" s="541" t="s">
        <v>1221</v>
      </c>
      <c r="D825" s="407" t="s">
        <v>1168</v>
      </c>
    </row>
    <row r="826" spans="1:4" x14ac:dyDescent="0.3">
      <c r="A826" s="467">
        <v>1018</v>
      </c>
      <c r="B826" s="535" t="s">
        <v>1222</v>
      </c>
      <c r="D826" s="407" t="s">
        <v>1176</v>
      </c>
    </row>
    <row r="827" spans="1:4" ht="30.6" x14ac:dyDescent="0.3">
      <c r="A827" s="467">
        <v>1019</v>
      </c>
      <c r="B827" s="426" t="s">
        <v>2032</v>
      </c>
      <c r="D827" s="407" t="s">
        <v>1169</v>
      </c>
    </row>
    <row r="828" spans="1:4" ht="26.4" x14ac:dyDescent="0.3">
      <c r="A828" s="467">
        <v>1020</v>
      </c>
      <c r="B828" s="534" t="s">
        <v>1223</v>
      </c>
      <c r="D828" s="404" t="s">
        <v>1177</v>
      </c>
    </row>
    <row r="829" spans="1:4" ht="20.399999999999999" x14ac:dyDescent="0.3">
      <c r="A829" s="467">
        <v>1021</v>
      </c>
      <c r="B829" s="426" t="s">
        <v>1224</v>
      </c>
      <c r="D829" s="407" t="s">
        <v>599</v>
      </c>
    </row>
    <row r="830" spans="1:4" ht="40.799999999999997" x14ac:dyDescent="0.3">
      <c r="A830" s="467">
        <v>1022</v>
      </c>
      <c r="B830" s="426" t="s">
        <v>1225</v>
      </c>
      <c r="D830" s="407" t="s">
        <v>601</v>
      </c>
    </row>
    <row r="831" spans="1:4" ht="26.4" x14ac:dyDescent="0.3">
      <c r="A831" s="467">
        <v>1023</v>
      </c>
      <c r="B831" s="552" t="s">
        <v>2033</v>
      </c>
      <c r="D831" s="407" t="s">
        <v>1178</v>
      </c>
    </row>
    <row r="832" spans="1:4" ht="20.399999999999999" x14ac:dyDescent="0.3">
      <c r="A832" s="467">
        <v>1024</v>
      </c>
      <c r="B832" s="537" t="s">
        <v>1226</v>
      </c>
      <c r="D832" s="407" t="s">
        <v>1175</v>
      </c>
    </row>
    <row r="833" spans="1:4" x14ac:dyDescent="0.3">
      <c r="A833" s="467">
        <v>1025</v>
      </c>
      <c r="B833" s="547" t="s">
        <v>1227</v>
      </c>
      <c r="D833" s="407" t="s">
        <v>1179</v>
      </c>
    </row>
    <row r="834" spans="1:4" ht="20.399999999999999" x14ac:dyDescent="0.3">
      <c r="A834" s="467">
        <v>1026</v>
      </c>
      <c r="B834" s="426" t="s">
        <v>1224</v>
      </c>
      <c r="D834" s="407" t="s">
        <v>1171</v>
      </c>
    </row>
    <row r="835" spans="1:4" ht="51" x14ac:dyDescent="0.3">
      <c r="A835" s="467">
        <v>1027</v>
      </c>
      <c r="B835" s="426" t="s">
        <v>1228</v>
      </c>
      <c r="D835" s="407" t="s">
        <v>665</v>
      </c>
    </row>
    <row r="836" spans="1:4" ht="30.6" x14ac:dyDescent="0.3">
      <c r="A836" s="467">
        <v>1028</v>
      </c>
      <c r="B836" s="537" t="s">
        <v>1229</v>
      </c>
      <c r="D836" s="407" t="s">
        <v>1172</v>
      </c>
    </row>
    <row r="837" spans="1:4" x14ac:dyDescent="0.3">
      <c r="A837" s="467">
        <v>1029</v>
      </c>
      <c r="B837" s="545" t="s">
        <v>1222</v>
      </c>
      <c r="D837" s="407" t="s">
        <v>1180</v>
      </c>
    </row>
    <row r="838" spans="1:4" x14ac:dyDescent="0.3">
      <c r="A838" s="467">
        <v>1030</v>
      </c>
      <c r="B838" s="547" t="s">
        <v>1230</v>
      </c>
      <c r="D838" s="407" t="s">
        <v>1173</v>
      </c>
    </row>
    <row r="839" spans="1:4" ht="30.6" x14ac:dyDescent="0.3">
      <c r="A839" s="467">
        <v>1031</v>
      </c>
      <c r="B839" s="434" t="s">
        <v>1229</v>
      </c>
      <c r="D839" s="407" t="s">
        <v>1174</v>
      </c>
    </row>
    <row r="840" spans="1:4" x14ac:dyDescent="0.3">
      <c r="A840" s="467">
        <v>1032</v>
      </c>
      <c r="B840" s="535" t="s">
        <v>1231</v>
      </c>
      <c r="D840" s="407" t="s">
        <v>1181</v>
      </c>
    </row>
    <row r="841" spans="1:4" x14ac:dyDescent="0.3">
      <c r="A841" s="467">
        <v>1033</v>
      </c>
      <c r="B841" s="535" t="s">
        <v>1232</v>
      </c>
      <c r="D841" s="407" t="s">
        <v>1182</v>
      </c>
    </row>
    <row r="842" spans="1:4" x14ac:dyDescent="0.3">
      <c r="A842" s="467">
        <v>1034</v>
      </c>
      <c r="B842" s="535" t="s">
        <v>1233</v>
      </c>
      <c r="D842" s="407" t="s">
        <v>1183</v>
      </c>
    </row>
    <row r="843" spans="1:4" x14ac:dyDescent="0.25">
      <c r="A843" s="467">
        <v>1035</v>
      </c>
      <c r="B843" s="458" t="s">
        <v>1234</v>
      </c>
      <c r="D843" s="407" t="s">
        <v>914</v>
      </c>
    </row>
    <row r="844" spans="1:4" x14ac:dyDescent="0.25">
      <c r="A844" s="467">
        <v>1036</v>
      </c>
      <c r="B844" s="465" t="s">
        <v>1235</v>
      </c>
      <c r="D844" s="407" t="s">
        <v>1184</v>
      </c>
    </row>
    <row r="845" spans="1:4" x14ac:dyDescent="0.25">
      <c r="A845" s="467">
        <v>1037</v>
      </c>
      <c r="B845" s="465" t="s">
        <v>1236</v>
      </c>
      <c r="D845" s="407" t="s">
        <v>1185</v>
      </c>
    </row>
    <row r="846" spans="1:4" x14ac:dyDescent="0.25">
      <c r="A846" s="467">
        <v>1038</v>
      </c>
      <c r="B846" s="465" t="s">
        <v>1237</v>
      </c>
      <c r="D846" s="407" t="s">
        <v>1186</v>
      </c>
    </row>
    <row r="847" spans="1:4" x14ac:dyDescent="0.25">
      <c r="A847" s="467">
        <v>1039</v>
      </c>
      <c r="B847" s="465" t="s">
        <v>1238</v>
      </c>
      <c r="D847" s="407" t="s">
        <v>1187</v>
      </c>
    </row>
    <row r="848" spans="1:4" x14ac:dyDescent="0.25">
      <c r="A848" s="467">
        <v>1040</v>
      </c>
      <c r="B848" s="465" t="s">
        <v>1239</v>
      </c>
      <c r="D848" s="407" t="s">
        <v>1188</v>
      </c>
    </row>
    <row r="849" spans="1:4" x14ac:dyDescent="0.25">
      <c r="A849" s="467">
        <v>1041</v>
      </c>
      <c r="B849" s="465" t="s">
        <v>1240</v>
      </c>
      <c r="D849" s="407" t="s">
        <v>1189</v>
      </c>
    </row>
    <row r="850" spans="1:4" x14ac:dyDescent="0.25">
      <c r="A850" s="467">
        <v>1042</v>
      </c>
      <c r="B850" s="465" t="s">
        <v>1241</v>
      </c>
      <c r="D850" s="407" t="s">
        <v>1190</v>
      </c>
    </row>
    <row r="851" spans="1:4" x14ac:dyDescent="0.25">
      <c r="A851" s="467">
        <v>1043</v>
      </c>
      <c r="B851" s="465" t="s">
        <v>1242</v>
      </c>
      <c r="D851" s="407" t="s">
        <v>1191</v>
      </c>
    </row>
    <row r="852" spans="1:4" x14ac:dyDescent="0.25">
      <c r="A852" s="467">
        <v>1044</v>
      </c>
      <c r="B852" s="465" t="s">
        <v>1243</v>
      </c>
      <c r="D852" s="407" t="s">
        <v>1192</v>
      </c>
    </row>
    <row r="853" spans="1:4" x14ac:dyDescent="0.3">
      <c r="A853" s="467">
        <v>1045</v>
      </c>
      <c r="B853" s="484" t="s">
        <v>1244</v>
      </c>
      <c r="D853" s="407" t="s">
        <v>1195</v>
      </c>
    </row>
    <row r="854" spans="1:4" x14ac:dyDescent="0.3">
      <c r="A854" s="467">
        <v>1046</v>
      </c>
      <c r="B854" s="484" t="s">
        <v>1245</v>
      </c>
      <c r="D854" s="407" t="s">
        <v>1196</v>
      </c>
    </row>
    <row r="855" spans="1:4" x14ac:dyDescent="0.3">
      <c r="A855" s="467">
        <v>1047</v>
      </c>
      <c r="B855" s="484" t="s">
        <v>1246</v>
      </c>
      <c r="D855" s="407" t="s">
        <v>1197</v>
      </c>
    </row>
    <row r="856" spans="1:4" x14ac:dyDescent="0.3">
      <c r="A856" s="467">
        <v>1048</v>
      </c>
      <c r="B856" s="484" t="s">
        <v>1247</v>
      </c>
      <c r="D856" s="407" t="s">
        <v>1198</v>
      </c>
    </row>
    <row r="857" spans="1:4" x14ac:dyDescent="0.3">
      <c r="A857" s="467">
        <v>1049</v>
      </c>
      <c r="B857" s="484" t="s">
        <v>1248</v>
      </c>
      <c r="D857" s="407" t="s">
        <v>1199</v>
      </c>
    </row>
    <row r="858" spans="1:4" x14ac:dyDescent="0.3">
      <c r="A858" s="467">
        <v>1050</v>
      </c>
      <c r="B858" s="484" t="s">
        <v>1249</v>
      </c>
      <c r="D858" s="407" t="s">
        <v>1200</v>
      </c>
    </row>
    <row r="859" spans="1:4" x14ac:dyDescent="0.3">
      <c r="A859" s="467">
        <v>1051</v>
      </c>
      <c r="B859" s="484" t="s">
        <v>1250</v>
      </c>
      <c r="D859" s="407" t="s">
        <v>1201</v>
      </c>
    </row>
    <row r="860" spans="1:4" x14ac:dyDescent="0.3">
      <c r="A860" s="467">
        <v>1052</v>
      </c>
      <c r="B860" s="484" t="s">
        <v>1251</v>
      </c>
      <c r="D860" s="407" t="s">
        <v>1202</v>
      </c>
    </row>
    <row r="861" spans="1:4" x14ac:dyDescent="0.3">
      <c r="A861" s="467">
        <v>1053</v>
      </c>
      <c r="B861" s="484" t="s">
        <v>1252</v>
      </c>
      <c r="D861" s="407" t="s">
        <v>1203</v>
      </c>
    </row>
    <row r="862" spans="1:4" x14ac:dyDescent="0.3">
      <c r="A862" s="467">
        <v>1054</v>
      </c>
      <c r="B862" s="484" t="s">
        <v>1253</v>
      </c>
      <c r="D862" s="407" t="s">
        <v>1204</v>
      </c>
    </row>
    <row r="863" spans="1:4" x14ac:dyDescent="0.25">
      <c r="A863" s="467">
        <v>1055</v>
      </c>
      <c r="B863" s="458" t="s">
        <v>1254</v>
      </c>
      <c r="D863" s="407" t="s">
        <v>1110</v>
      </c>
    </row>
    <row r="864" spans="1:4" x14ac:dyDescent="0.25">
      <c r="A864" s="467">
        <v>1056</v>
      </c>
      <c r="B864" s="458" t="s">
        <v>1255</v>
      </c>
      <c r="D864" s="407" t="s">
        <v>1205</v>
      </c>
    </row>
  </sheetData>
  <sheetProtection sheet="1" objects="1" scenarios="1" formatCells="0" formatColumns="0" formatRows="0"/>
  <autoFilter ref="A1:D1" xr:uid="{00000000-0009-0000-0000-00000E000000}"/>
  <conditionalFormatting sqref="B828:B839">
    <cfRule type="expression" dxfId="0" priority="12">
      <formula>INDEX($W:$W,MATCH(MAX(INDIRECT(ADDRESS(1,3)&amp;":"&amp;ADDRESS(ROW(C828),3))),$C:$C,0))</formula>
    </cfRule>
  </conditionalFormatting>
  <hyperlinks>
    <hyperlink ref="B820" location="JUMP_E_Fuel" display="Fuel input" xr:uid="{00000000-0004-0000-0E00-000000000000}"/>
    <hyperlink ref="B73" r:id="rId1" display="http://www.naturvardsverket.se/Stod-i-miljoarbetet/E-tjanster/ETS-portalen/" xr:uid="{23E598D8-1785-44E1-9700-DE39D4841C49}"/>
    <hyperlink ref="B74" r:id="rId2" display="http://www.utslappshandel.se/Utslappshandel/topmeny/om-utslappshandel/Information-om-kommande-handelsperiod-2021-2030/" xr:uid="{F55C1709-37D5-4ADE-AF1F-DAC0720C1646}"/>
  </hyperlinks>
  <pageMargins left="0.7" right="0.7" top="0.78740157499999996" bottom="0.78740157499999996"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3" id="{05E4FCBA-6084-45CA-BFD4-546926CCD768}">
            <xm:f>INDEX(F_ProductBM!$W:$W,MATCH(MAX(INDIRECT(ADDRESS(1,3)&amp;":"&amp;ADDRESS(ROW(F_ProductBM!#REF!),3))),F_ProductBM!$C:$C,0))</xm:f>
            <x14:dxf>
              <fill>
                <patternFill patternType="lightUp">
                  <bgColor auto="1"/>
                </patternFill>
              </fill>
            </x14:dxf>
          </x14:cfRule>
          <xm:sqref>B822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57"/>
    <pageSetUpPr fitToPage="1"/>
  </sheetPr>
  <dimension ref="A1:E90"/>
  <sheetViews>
    <sheetView workbookViewId="0">
      <selection activeCell="G11" sqref="G11"/>
    </sheetView>
  </sheetViews>
  <sheetFormatPr defaultColWidth="9.109375" defaultRowHeight="13.2" x14ac:dyDescent="0.25"/>
  <cols>
    <col min="1" max="1" width="23.44140625" style="5" customWidth="1"/>
    <col min="2" max="2" width="34.6640625" style="5" customWidth="1"/>
    <col min="3" max="3" width="15.109375" style="5" customWidth="1"/>
    <col min="4" max="4" width="15.44140625" style="5" customWidth="1"/>
    <col min="5" max="256" width="9.109375" style="5"/>
    <col min="257" max="257" width="23.44140625" style="5" customWidth="1"/>
    <col min="258" max="258" width="34.6640625" style="5" customWidth="1"/>
    <col min="259" max="259" width="15.109375" style="5" customWidth="1"/>
    <col min="260" max="260" width="15.44140625" style="5" customWidth="1"/>
    <col min="261" max="512" width="9.109375" style="5"/>
    <col min="513" max="513" width="23.44140625" style="5" customWidth="1"/>
    <col min="514" max="514" width="34.6640625" style="5" customWidth="1"/>
    <col min="515" max="515" width="15.109375" style="5" customWidth="1"/>
    <col min="516" max="516" width="15.44140625" style="5" customWidth="1"/>
    <col min="517" max="768" width="9.109375" style="5"/>
    <col min="769" max="769" width="23.44140625" style="5" customWidth="1"/>
    <col min="770" max="770" width="34.6640625" style="5" customWidth="1"/>
    <col min="771" max="771" width="15.109375" style="5" customWidth="1"/>
    <col min="772" max="772" width="15.44140625" style="5" customWidth="1"/>
    <col min="773" max="1024" width="9.109375" style="5"/>
    <col min="1025" max="1025" width="23.44140625" style="5" customWidth="1"/>
    <col min="1026" max="1026" width="34.6640625" style="5" customWidth="1"/>
    <col min="1027" max="1027" width="15.109375" style="5" customWidth="1"/>
    <col min="1028" max="1028" width="15.44140625" style="5" customWidth="1"/>
    <col min="1029" max="1280" width="9.109375" style="5"/>
    <col min="1281" max="1281" width="23.44140625" style="5" customWidth="1"/>
    <col min="1282" max="1282" width="34.6640625" style="5" customWidth="1"/>
    <col min="1283" max="1283" width="15.109375" style="5" customWidth="1"/>
    <col min="1284" max="1284" width="15.44140625" style="5" customWidth="1"/>
    <col min="1285" max="1536" width="9.109375" style="5"/>
    <col min="1537" max="1537" width="23.44140625" style="5" customWidth="1"/>
    <col min="1538" max="1538" width="34.6640625" style="5" customWidth="1"/>
    <col min="1539" max="1539" width="15.109375" style="5" customWidth="1"/>
    <col min="1540" max="1540" width="15.44140625" style="5" customWidth="1"/>
    <col min="1541" max="1792" width="9.109375" style="5"/>
    <col min="1793" max="1793" width="23.44140625" style="5" customWidth="1"/>
    <col min="1794" max="1794" width="34.6640625" style="5" customWidth="1"/>
    <col min="1795" max="1795" width="15.109375" style="5" customWidth="1"/>
    <col min="1796" max="1796" width="15.44140625" style="5" customWidth="1"/>
    <col min="1797" max="2048" width="9.109375" style="5"/>
    <col min="2049" max="2049" width="23.44140625" style="5" customWidth="1"/>
    <col min="2050" max="2050" width="34.6640625" style="5" customWidth="1"/>
    <col min="2051" max="2051" width="15.109375" style="5" customWidth="1"/>
    <col min="2052" max="2052" width="15.44140625" style="5" customWidth="1"/>
    <col min="2053" max="2304" width="9.109375" style="5"/>
    <col min="2305" max="2305" width="23.44140625" style="5" customWidth="1"/>
    <col min="2306" max="2306" width="34.6640625" style="5" customWidth="1"/>
    <col min="2307" max="2307" width="15.109375" style="5" customWidth="1"/>
    <col min="2308" max="2308" width="15.44140625" style="5" customWidth="1"/>
    <col min="2309" max="2560" width="9.109375" style="5"/>
    <col min="2561" max="2561" width="23.44140625" style="5" customWidth="1"/>
    <col min="2562" max="2562" width="34.6640625" style="5" customWidth="1"/>
    <col min="2563" max="2563" width="15.109375" style="5" customWidth="1"/>
    <col min="2564" max="2564" width="15.44140625" style="5" customWidth="1"/>
    <col min="2565" max="2816" width="9.109375" style="5"/>
    <col min="2817" max="2817" width="23.44140625" style="5" customWidth="1"/>
    <col min="2818" max="2818" width="34.6640625" style="5" customWidth="1"/>
    <col min="2819" max="2819" width="15.109375" style="5" customWidth="1"/>
    <col min="2820" max="2820" width="15.44140625" style="5" customWidth="1"/>
    <col min="2821" max="3072" width="9.109375" style="5"/>
    <col min="3073" max="3073" width="23.44140625" style="5" customWidth="1"/>
    <col min="3074" max="3074" width="34.6640625" style="5" customWidth="1"/>
    <col min="3075" max="3075" width="15.109375" style="5" customWidth="1"/>
    <col min="3076" max="3076" width="15.44140625" style="5" customWidth="1"/>
    <col min="3077" max="3328" width="9.109375" style="5"/>
    <col min="3329" max="3329" width="23.44140625" style="5" customWidth="1"/>
    <col min="3330" max="3330" width="34.6640625" style="5" customWidth="1"/>
    <col min="3331" max="3331" width="15.109375" style="5" customWidth="1"/>
    <col min="3332" max="3332" width="15.44140625" style="5" customWidth="1"/>
    <col min="3333" max="3584" width="9.109375" style="5"/>
    <col min="3585" max="3585" width="23.44140625" style="5" customWidth="1"/>
    <col min="3586" max="3586" width="34.6640625" style="5" customWidth="1"/>
    <col min="3587" max="3587" width="15.109375" style="5" customWidth="1"/>
    <col min="3588" max="3588" width="15.44140625" style="5" customWidth="1"/>
    <col min="3589" max="3840" width="9.109375" style="5"/>
    <col min="3841" max="3841" width="23.44140625" style="5" customWidth="1"/>
    <col min="3842" max="3842" width="34.6640625" style="5" customWidth="1"/>
    <col min="3843" max="3843" width="15.109375" style="5" customWidth="1"/>
    <col min="3844" max="3844" width="15.44140625" style="5" customWidth="1"/>
    <col min="3845" max="4096" width="9.109375" style="5"/>
    <col min="4097" max="4097" width="23.44140625" style="5" customWidth="1"/>
    <col min="4098" max="4098" width="34.6640625" style="5" customWidth="1"/>
    <col min="4099" max="4099" width="15.109375" style="5" customWidth="1"/>
    <col min="4100" max="4100" width="15.44140625" style="5" customWidth="1"/>
    <col min="4101" max="4352" width="9.109375" style="5"/>
    <col min="4353" max="4353" width="23.44140625" style="5" customWidth="1"/>
    <col min="4354" max="4354" width="34.6640625" style="5" customWidth="1"/>
    <col min="4355" max="4355" width="15.109375" style="5" customWidth="1"/>
    <col min="4356" max="4356" width="15.44140625" style="5" customWidth="1"/>
    <col min="4357" max="4608" width="9.109375" style="5"/>
    <col min="4609" max="4609" width="23.44140625" style="5" customWidth="1"/>
    <col min="4610" max="4610" width="34.6640625" style="5" customWidth="1"/>
    <col min="4611" max="4611" width="15.109375" style="5" customWidth="1"/>
    <col min="4612" max="4612" width="15.44140625" style="5" customWidth="1"/>
    <col min="4613" max="4864" width="9.109375" style="5"/>
    <col min="4865" max="4865" width="23.44140625" style="5" customWidth="1"/>
    <col min="4866" max="4866" width="34.6640625" style="5" customWidth="1"/>
    <col min="4867" max="4867" width="15.109375" style="5" customWidth="1"/>
    <col min="4868" max="4868" width="15.44140625" style="5" customWidth="1"/>
    <col min="4869" max="5120" width="9.109375" style="5"/>
    <col min="5121" max="5121" width="23.44140625" style="5" customWidth="1"/>
    <col min="5122" max="5122" width="34.6640625" style="5" customWidth="1"/>
    <col min="5123" max="5123" width="15.109375" style="5" customWidth="1"/>
    <col min="5124" max="5124" width="15.44140625" style="5" customWidth="1"/>
    <col min="5125" max="5376" width="9.109375" style="5"/>
    <col min="5377" max="5377" width="23.44140625" style="5" customWidth="1"/>
    <col min="5378" max="5378" width="34.6640625" style="5" customWidth="1"/>
    <col min="5379" max="5379" width="15.109375" style="5" customWidth="1"/>
    <col min="5380" max="5380" width="15.44140625" style="5" customWidth="1"/>
    <col min="5381" max="5632" width="9.109375" style="5"/>
    <col min="5633" max="5633" width="23.44140625" style="5" customWidth="1"/>
    <col min="5634" max="5634" width="34.6640625" style="5" customWidth="1"/>
    <col min="5635" max="5635" width="15.109375" style="5" customWidth="1"/>
    <col min="5636" max="5636" width="15.44140625" style="5" customWidth="1"/>
    <col min="5637" max="5888" width="9.109375" style="5"/>
    <col min="5889" max="5889" width="23.44140625" style="5" customWidth="1"/>
    <col min="5890" max="5890" width="34.6640625" style="5" customWidth="1"/>
    <col min="5891" max="5891" width="15.109375" style="5" customWidth="1"/>
    <col min="5892" max="5892" width="15.44140625" style="5" customWidth="1"/>
    <col min="5893" max="6144" width="9.109375" style="5"/>
    <col min="6145" max="6145" width="23.44140625" style="5" customWidth="1"/>
    <col min="6146" max="6146" width="34.6640625" style="5" customWidth="1"/>
    <col min="6147" max="6147" width="15.109375" style="5" customWidth="1"/>
    <col min="6148" max="6148" width="15.44140625" style="5" customWidth="1"/>
    <col min="6149" max="6400" width="9.109375" style="5"/>
    <col min="6401" max="6401" width="23.44140625" style="5" customWidth="1"/>
    <col min="6402" max="6402" width="34.6640625" style="5" customWidth="1"/>
    <col min="6403" max="6403" width="15.109375" style="5" customWidth="1"/>
    <col min="6404" max="6404" width="15.44140625" style="5" customWidth="1"/>
    <col min="6405" max="6656" width="9.109375" style="5"/>
    <col min="6657" max="6657" width="23.44140625" style="5" customWidth="1"/>
    <col min="6658" max="6658" width="34.6640625" style="5" customWidth="1"/>
    <col min="6659" max="6659" width="15.109375" style="5" customWidth="1"/>
    <col min="6660" max="6660" width="15.44140625" style="5" customWidth="1"/>
    <col min="6661" max="6912" width="9.109375" style="5"/>
    <col min="6913" max="6913" width="23.44140625" style="5" customWidth="1"/>
    <col min="6914" max="6914" width="34.6640625" style="5" customWidth="1"/>
    <col min="6915" max="6915" width="15.109375" style="5" customWidth="1"/>
    <col min="6916" max="6916" width="15.44140625" style="5" customWidth="1"/>
    <col min="6917" max="7168" width="9.109375" style="5"/>
    <col min="7169" max="7169" width="23.44140625" style="5" customWidth="1"/>
    <col min="7170" max="7170" width="34.6640625" style="5" customWidth="1"/>
    <col min="7171" max="7171" width="15.109375" style="5" customWidth="1"/>
    <col min="7172" max="7172" width="15.44140625" style="5" customWidth="1"/>
    <col min="7173" max="7424" width="9.109375" style="5"/>
    <col min="7425" max="7425" width="23.44140625" style="5" customWidth="1"/>
    <col min="7426" max="7426" width="34.6640625" style="5" customWidth="1"/>
    <col min="7427" max="7427" width="15.109375" style="5" customWidth="1"/>
    <col min="7428" max="7428" width="15.44140625" style="5" customWidth="1"/>
    <col min="7429" max="7680" width="9.109375" style="5"/>
    <col min="7681" max="7681" width="23.44140625" style="5" customWidth="1"/>
    <col min="7682" max="7682" width="34.6640625" style="5" customWidth="1"/>
    <col min="7683" max="7683" width="15.109375" style="5" customWidth="1"/>
    <col min="7684" max="7684" width="15.44140625" style="5" customWidth="1"/>
    <col min="7685" max="7936" width="9.109375" style="5"/>
    <col min="7937" max="7937" width="23.44140625" style="5" customWidth="1"/>
    <col min="7938" max="7938" width="34.6640625" style="5" customWidth="1"/>
    <col min="7939" max="7939" width="15.109375" style="5" customWidth="1"/>
    <col min="7940" max="7940" width="15.44140625" style="5" customWidth="1"/>
    <col min="7941" max="8192" width="9.109375" style="5"/>
    <col min="8193" max="8193" width="23.44140625" style="5" customWidth="1"/>
    <col min="8194" max="8194" width="34.6640625" style="5" customWidth="1"/>
    <col min="8195" max="8195" width="15.109375" style="5" customWidth="1"/>
    <col min="8196" max="8196" width="15.44140625" style="5" customWidth="1"/>
    <col min="8197" max="8448" width="9.109375" style="5"/>
    <col min="8449" max="8449" width="23.44140625" style="5" customWidth="1"/>
    <col min="8450" max="8450" width="34.6640625" style="5" customWidth="1"/>
    <col min="8451" max="8451" width="15.109375" style="5" customWidth="1"/>
    <col min="8452" max="8452" width="15.44140625" style="5" customWidth="1"/>
    <col min="8453" max="8704" width="9.109375" style="5"/>
    <col min="8705" max="8705" width="23.44140625" style="5" customWidth="1"/>
    <col min="8706" max="8706" width="34.6640625" style="5" customWidth="1"/>
    <col min="8707" max="8707" width="15.109375" style="5" customWidth="1"/>
    <col min="8708" max="8708" width="15.44140625" style="5" customWidth="1"/>
    <col min="8709" max="8960" width="9.109375" style="5"/>
    <col min="8961" max="8961" width="23.44140625" style="5" customWidth="1"/>
    <col min="8962" max="8962" width="34.6640625" style="5" customWidth="1"/>
    <col min="8963" max="8963" width="15.109375" style="5" customWidth="1"/>
    <col min="8964" max="8964" width="15.44140625" style="5" customWidth="1"/>
    <col min="8965" max="9216" width="9.109375" style="5"/>
    <col min="9217" max="9217" width="23.44140625" style="5" customWidth="1"/>
    <col min="9218" max="9218" width="34.6640625" style="5" customWidth="1"/>
    <col min="9219" max="9219" width="15.109375" style="5" customWidth="1"/>
    <col min="9220" max="9220" width="15.44140625" style="5" customWidth="1"/>
    <col min="9221" max="9472" width="9.109375" style="5"/>
    <col min="9473" max="9473" width="23.44140625" style="5" customWidth="1"/>
    <col min="9474" max="9474" width="34.6640625" style="5" customWidth="1"/>
    <col min="9475" max="9475" width="15.109375" style="5" customWidth="1"/>
    <col min="9476" max="9476" width="15.44140625" style="5" customWidth="1"/>
    <col min="9477" max="9728" width="9.109375" style="5"/>
    <col min="9729" max="9729" width="23.44140625" style="5" customWidth="1"/>
    <col min="9730" max="9730" width="34.6640625" style="5" customWidth="1"/>
    <col min="9731" max="9731" width="15.109375" style="5" customWidth="1"/>
    <col min="9732" max="9732" width="15.44140625" style="5" customWidth="1"/>
    <col min="9733" max="9984" width="9.109375" style="5"/>
    <col min="9985" max="9985" width="23.44140625" style="5" customWidth="1"/>
    <col min="9986" max="9986" width="34.6640625" style="5" customWidth="1"/>
    <col min="9987" max="9987" width="15.109375" style="5" customWidth="1"/>
    <col min="9988" max="9988" width="15.44140625" style="5" customWidth="1"/>
    <col min="9989" max="10240" width="9.109375" style="5"/>
    <col min="10241" max="10241" width="23.44140625" style="5" customWidth="1"/>
    <col min="10242" max="10242" width="34.6640625" style="5" customWidth="1"/>
    <col min="10243" max="10243" width="15.109375" style="5" customWidth="1"/>
    <col min="10244" max="10244" width="15.44140625" style="5" customWidth="1"/>
    <col min="10245" max="10496" width="9.109375" style="5"/>
    <col min="10497" max="10497" width="23.44140625" style="5" customWidth="1"/>
    <col min="10498" max="10498" width="34.6640625" style="5" customWidth="1"/>
    <col min="10499" max="10499" width="15.109375" style="5" customWidth="1"/>
    <col min="10500" max="10500" width="15.44140625" style="5" customWidth="1"/>
    <col min="10501" max="10752" width="9.109375" style="5"/>
    <col min="10753" max="10753" width="23.44140625" style="5" customWidth="1"/>
    <col min="10754" max="10754" width="34.6640625" style="5" customWidth="1"/>
    <col min="10755" max="10755" width="15.109375" style="5" customWidth="1"/>
    <col min="10756" max="10756" width="15.44140625" style="5" customWidth="1"/>
    <col min="10757" max="11008" width="9.109375" style="5"/>
    <col min="11009" max="11009" width="23.44140625" style="5" customWidth="1"/>
    <col min="11010" max="11010" width="34.6640625" style="5" customWidth="1"/>
    <col min="11011" max="11011" width="15.109375" style="5" customWidth="1"/>
    <col min="11012" max="11012" width="15.44140625" style="5" customWidth="1"/>
    <col min="11013" max="11264" width="9.109375" style="5"/>
    <col min="11265" max="11265" width="23.44140625" style="5" customWidth="1"/>
    <col min="11266" max="11266" width="34.6640625" style="5" customWidth="1"/>
    <col min="11267" max="11267" width="15.109375" style="5" customWidth="1"/>
    <col min="11268" max="11268" width="15.44140625" style="5" customWidth="1"/>
    <col min="11269" max="11520" width="9.109375" style="5"/>
    <col min="11521" max="11521" width="23.44140625" style="5" customWidth="1"/>
    <col min="11522" max="11522" width="34.6640625" style="5" customWidth="1"/>
    <col min="11523" max="11523" width="15.109375" style="5" customWidth="1"/>
    <col min="11524" max="11524" width="15.44140625" style="5" customWidth="1"/>
    <col min="11525" max="11776" width="9.109375" style="5"/>
    <col min="11777" max="11777" width="23.44140625" style="5" customWidth="1"/>
    <col min="11778" max="11778" width="34.6640625" style="5" customWidth="1"/>
    <col min="11779" max="11779" width="15.109375" style="5" customWidth="1"/>
    <col min="11780" max="11780" width="15.44140625" style="5" customWidth="1"/>
    <col min="11781" max="12032" width="9.109375" style="5"/>
    <col min="12033" max="12033" width="23.44140625" style="5" customWidth="1"/>
    <col min="12034" max="12034" width="34.6640625" style="5" customWidth="1"/>
    <col min="12035" max="12035" width="15.109375" style="5" customWidth="1"/>
    <col min="12036" max="12036" width="15.44140625" style="5" customWidth="1"/>
    <col min="12037" max="12288" width="9.109375" style="5"/>
    <col min="12289" max="12289" width="23.44140625" style="5" customWidth="1"/>
    <col min="12290" max="12290" width="34.6640625" style="5" customWidth="1"/>
    <col min="12291" max="12291" width="15.109375" style="5" customWidth="1"/>
    <col min="12292" max="12292" width="15.44140625" style="5" customWidth="1"/>
    <col min="12293" max="12544" width="9.109375" style="5"/>
    <col min="12545" max="12545" width="23.44140625" style="5" customWidth="1"/>
    <col min="12546" max="12546" width="34.6640625" style="5" customWidth="1"/>
    <col min="12547" max="12547" width="15.109375" style="5" customWidth="1"/>
    <col min="12548" max="12548" width="15.44140625" style="5" customWidth="1"/>
    <col min="12549" max="12800" width="9.109375" style="5"/>
    <col min="12801" max="12801" width="23.44140625" style="5" customWidth="1"/>
    <col min="12802" max="12802" width="34.6640625" style="5" customWidth="1"/>
    <col min="12803" max="12803" width="15.109375" style="5" customWidth="1"/>
    <col min="12804" max="12804" width="15.44140625" style="5" customWidth="1"/>
    <col min="12805" max="13056" width="9.109375" style="5"/>
    <col min="13057" max="13057" width="23.44140625" style="5" customWidth="1"/>
    <col min="13058" max="13058" width="34.6640625" style="5" customWidth="1"/>
    <col min="13059" max="13059" width="15.109375" style="5" customWidth="1"/>
    <col min="13060" max="13060" width="15.44140625" style="5" customWidth="1"/>
    <col min="13061" max="13312" width="9.109375" style="5"/>
    <col min="13313" max="13313" width="23.44140625" style="5" customWidth="1"/>
    <col min="13314" max="13314" width="34.6640625" style="5" customWidth="1"/>
    <col min="13315" max="13315" width="15.109375" style="5" customWidth="1"/>
    <col min="13316" max="13316" width="15.44140625" style="5" customWidth="1"/>
    <col min="13317" max="13568" width="9.109375" style="5"/>
    <col min="13569" max="13569" width="23.44140625" style="5" customWidth="1"/>
    <col min="13570" max="13570" width="34.6640625" style="5" customWidth="1"/>
    <col min="13571" max="13571" width="15.109375" style="5" customWidth="1"/>
    <col min="13572" max="13572" width="15.44140625" style="5" customWidth="1"/>
    <col min="13573" max="13824" width="9.109375" style="5"/>
    <col min="13825" max="13825" width="23.44140625" style="5" customWidth="1"/>
    <col min="13826" max="13826" width="34.6640625" style="5" customWidth="1"/>
    <col min="13827" max="13827" width="15.109375" style="5" customWidth="1"/>
    <col min="13828" max="13828" width="15.44140625" style="5" customWidth="1"/>
    <col min="13829" max="14080" width="9.109375" style="5"/>
    <col min="14081" max="14081" width="23.44140625" style="5" customWidth="1"/>
    <col min="14082" max="14082" width="34.6640625" style="5" customWidth="1"/>
    <col min="14083" max="14083" width="15.109375" style="5" customWidth="1"/>
    <col min="14084" max="14084" width="15.44140625" style="5" customWidth="1"/>
    <col min="14085" max="14336" width="9.109375" style="5"/>
    <col min="14337" max="14337" width="23.44140625" style="5" customWidth="1"/>
    <col min="14338" max="14338" width="34.6640625" style="5" customWidth="1"/>
    <col min="14339" max="14339" width="15.109375" style="5" customWidth="1"/>
    <col min="14340" max="14340" width="15.44140625" style="5" customWidth="1"/>
    <col min="14341" max="14592" width="9.109375" style="5"/>
    <col min="14593" max="14593" width="23.44140625" style="5" customWidth="1"/>
    <col min="14594" max="14594" width="34.6640625" style="5" customWidth="1"/>
    <col min="14595" max="14595" width="15.109375" style="5" customWidth="1"/>
    <col min="14596" max="14596" width="15.44140625" style="5" customWidth="1"/>
    <col min="14597" max="14848" width="9.109375" style="5"/>
    <col min="14849" max="14849" width="23.44140625" style="5" customWidth="1"/>
    <col min="14850" max="14850" width="34.6640625" style="5" customWidth="1"/>
    <col min="14851" max="14851" width="15.109375" style="5" customWidth="1"/>
    <col min="14852" max="14852" width="15.44140625" style="5" customWidth="1"/>
    <col min="14853" max="15104" width="9.109375" style="5"/>
    <col min="15105" max="15105" width="23.44140625" style="5" customWidth="1"/>
    <col min="15106" max="15106" width="34.6640625" style="5" customWidth="1"/>
    <col min="15107" max="15107" width="15.109375" style="5" customWidth="1"/>
    <col min="15108" max="15108" width="15.44140625" style="5" customWidth="1"/>
    <col min="15109" max="15360" width="9.109375" style="5"/>
    <col min="15361" max="15361" width="23.44140625" style="5" customWidth="1"/>
    <col min="15362" max="15362" width="34.6640625" style="5" customWidth="1"/>
    <col min="15363" max="15363" width="15.109375" style="5" customWidth="1"/>
    <col min="15364" max="15364" width="15.44140625" style="5" customWidth="1"/>
    <col min="15365" max="15616" width="9.109375" style="5"/>
    <col min="15617" max="15617" width="23.44140625" style="5" customWidth="1"/>
    <col min="15618" max="15618" width="34.6640625" style="5" customWidth="1"/>
    <col min="15619" max="15619" width="15.109375" style="5" customWidth="1"/>
    <col min="15620" max="15620" width="15.44140625" style="5" customWidth="1"/>
    <col min="15621" max="15872" width="9.109375" style="5"/>
    <col min="15873" max="15873" width="23.44140625" style="5" customWidth="1"/>
    <col min="15874" max="15874" width="34.6640625" style="5" customWidth="1"/>
    <col min="15875" max="15875" width="15.109375" style="5" customWidth="1"/>
    <col min="15876" max="15876" width="15.44140625" style="5" customWidth="1"/>
    <col min="15877" max="16128" width="9.109375" style="5"/>
    <col min="16129" max="16129" width="23.44140625" style="5" customWidth="1"/>
    <col min="16130" max="16130" width="34.6640625" style="5" customWidth="1"/>
    <col min="16131" max="16131" width="15.109375" style="5" customWidth="1"/>
    <col min="16132" max="16132" width="15.44140625" style="5" customWidth="1"/>
    <col min="16133" max="16384" width="9.109375" style="5"/>
  </cols>
  <sheetData>
    <row r="1" spans="1:5" ht="13.8" thickBot="1" x14ac:dyDescent="0.3">
      <c r="A1" s="40" t="s">
        <v>176</v>
      </c>
    </row>
    <row r="2" spans="1:5" ht="13.8" thickBot="1" x14ac:dyDescent="0.3">
      <c r="A2" s="41" t="s">
        <v>177</v>
      </c>
      <c r="B2" s="42" t="s">
        <v>1156</v>
      </c>
    </row>
    <row r="3" spans="1:5" ht="13.8" thickBot="1" x14ac:dyDescent="0.3">
      <c r="A3" s="43" t="s">
        <v>178</v>
      </c>
      <c r="B3" s="44">
        <v>45406</v>
      </c>
      <c r="C3" s="45" t="str">
        <f>IF(ISNUMBER(MATCH(B3,A14:A26,0)),VLOOKUP(B3,A14:B26,2,FALSE),"---")</f>
        <v>MMP P4 template 4_2_SE_sv_240424.xls</v>
      </c>
      <c r="D3" s="46"/>
      <c r="E3" s="47"/>
    </row>
    <row r="4" spans="1:5" x14ac:dyDescent="0.25">
      <c r="A4" s="48" t="s">
        <v>179</v>
      </c>
      <c r="B4" s="49" t="s">
        <v>66</v>
      </c>
    </row>
    <row r="5" spans="1:5" ht="13.8" thickBot="1" x14ac:dyDescent="0.3">
      <c r="A5" s="50" t="s">
        <v>181</v>
      </c>
      <c r="B5" s="51" t="s">
        <v>241</v>
      </c>
    </row>
    <row r="7" spans="1:5" x14ac:dyDescent="0.25">
      <c r="A7" s="40" t="s">
        <v>183</v>
      </c>
    </row>
    <row r="8" spans="1:5" x14ac:dyDescent="0.25">
      <c r="A8" s="52" t="s">
        <v>243</v>
      </c>
      <c r="B8" s="52"/>
      <c r="C8" s="52" t="s">
        <v>246</v>
      </c>
    </row>
    <row r="9" spans="1:5" x14ac:dyDescent="0.25">
      <c r="A9" s="52" t="s">
        <v>244</v>
      </c>
      <c r="B9" s="52"/>
      <c r="C9" s="52" t="s">
        <v>247</v>
      </c>
    </row>
    <row r="10" spans="1:5" x14ac:dyDescent="0.25">
      <c r="A10" s="52" t="s">
        <v>245</v>
      </c>
      <c r="B10" s="52"/>
      <c r="C10" s="52" t="s">
        <v>248</v>
      </c>
    </row>
    <row r="11" spans="1:5" x14ac:dyDescent="0.25">
      <c r="A11" s="52" t="s">
        <v>1156</v>
      </c>
      <c r="B11" s="52"/>
      <c r="C11" s="52" t="s">
        <v>1157</v>
      </c>
    </row>
    <row r="13" spans="1:5" x14ac:dyDescent="0.25">
      <c r="A13" s="53" t="s">
        <v>184</v>
      </c>
      <c r="B13" s="54" t="s">
        <v>185</v>
      </c>
      <c r="C13" s="54" t="s">
        <v>186</v>
      </c>
      <c r="D13" s="55"/>
    </row>
    <row r="14" spans="1:5" x14ac:dyDescent="0.25">
      <c r="A14" s="56">
        <v>45348</v>
      </c>
      <c r="B14" s="57" t="str">
        <f>IF(ISBLANK($A14),"---", VLOOKUP($B$2,$A$8:$C$11,3,0) &amp; "_" &amp; VLOOKUP($B$4,$A$31:$B$63,2,0)&amp;"_"&amp;VLOOKUP($B$5,$A$66:$B$90,2,0)&amp;"_"&amp; TEXT(DAY($A14),"0#")&amp; TEXT(MONTH($A14),"0#")&amp; TEXT(YEAR($A14)-2000,"0#")&amp;".xls")</f>
        <v>MMP P4 template 4_2_SE_sv_260224.xls</v>
      </c>
      <c r="C14" s="58" t="s">
        <v>1207</v>
      </c>
      <c r="D14" s="59"/>
    </row>
    <row r="15" spans="1:5" x14ac:dyDescent="0.25">
      <c r="A15" s="60">
        <v>45384</v>
      </c>
      <c r="B15" s="61" t="str">
        <f t="shared" ref="B15:B28" si="0">IF(ISBLANK($A15),"---", VLOOKUP($B$2,$A$8:$C$11,3,0) &amp; "_" &amp; VLOOKUP($B$4,$A$31:$B$63,2,0)&amp;"_"&amp;VLOOKUP($B$5,$A$66:$B$90,2,0)&amp;"_"&amp; TEXT(DAY($A15),"0#")&amp; TEXT(MONTH($A15),"0#")&amp; TEXT(YEAR($A15)-2000,"0#")&amp;".xls")</f>
        <v>MMP P4 template 4_2_SE_sv_020424.xls</v>
      </c>
      <c r="C15" s="62" t="s">
        <v>2021</v>
      </c>
      <c r="D15" s="63"/>
    </row>
    <row r="16" spans="1:5" x14ac:dyDescent="0.25">
      <c r="A16" s="60">
        <v>45391</v>
      </c>
      <c r="B16" s="61" t="str">
        <f t="shared" si="0"/>
        <v>MMP P4 template 4_2_SE_sv_090424.xls</v>
      </c>
      <c r="C16" s="62" t="s">
        <v>2045</v>
      </c>
      <c r="D16" s="63"/>
    </row>
    <row r="17" spans="1:4" x14ac:dyDescent="0.25">
      <c r="A17" s="60">
        <v>45394</v>
      </c>
      <c r="B17" s="61" t="str">
        <f t="shared" si="0"/>
        <v>MMP P4 template 4_2_SE_sv_120424.xls</v>
      </c>
      <c r="C17" s="62" t="s">
        <v>2046</v>
      </c>
      <c r="D17" s="63"/>
    </row>
    <row r="18" spans="1:4" x14ac:dyDescent="0.25">
      <c r="A18" s="60">
        <v>45406</v>
      </c>
      <c r="B18" s="61" t="str">
        <f t="shared" si="0"/>
        <v>MMP P4 template 4_2_SE_sv_240424.xls</v>
      </c>
      <c r="C18" s="62" t="s">
        <v>2047</v>
      </c>
      <c r="D18" s="63"/>
    </row>
    <row r="19" spans="1:4" x14ac:dyDescent="0.25">
      <c r="A19" s="60"/>
      <c r="B19" s="61" t="str">
        <f t="shared" si="0"/>
        <v>---</v>
      </c>
      <c r="C19" s="62"/>
      <c r="D19" s="63"/>
    </row>
    <row r="20" spans="1:4" x14ac:dyDescent="0.25">
      <c r="A20" s="60"/>
      <c r="B20" s="61" t="str">
        <f t="shared" si="0"/>
        <v>---</v>
      </c>
      <c r="C20" s="62"/>
      <c r="D20" s="63"/>
    </row>
    <row r="21" spans="1:4" x14ac:dyDescent="0.25">
      <c r="A21" s="60"/>
      <c r="B21" s="61" t="str">
        <f t="shared" si="0"/>
        <v>---</v>
      </c>
      <c r="C21" s="62"/>
      <c r="D21" s="63"/>
    </row>
    <row r="22" spans="1:4" x14ac:dyDescent="0.25">
      <c r="A22" s="60"/>
      <c r="B22" s="61" t="str">
        <f t="shared" si="0"/>
        <v>---</v>
      </c>
      <c r="C22" s="62"/>
      <c r="D22" s="63"/>
    </row>
    <row r="23" spans="1:4" x14ac:dyDescent="0.25">
      <c r="A23" s="60"/>
      <c r="B23" s="61" t="str">
        <f t="shared" si="0"/>
        <v>---</v>
      </c>
      <c r="C23" s="62"/>
      <c r="D23" s="63"/>
    </row>
    <row r="24" spans="1:4" x14ac:dyDescent="0.25">
      <c r="A24" s="60"/>
      <c r="B24" s="61" t="str">
        <f t="shared" si="0"/>
        <v>---</v>
      </c>
      <c r="C24" s="62"/>
      <c r="D24" s="63"/>
    </row>
    <row r="25" spans="1:4" x14ac:dyDescent="0.25">
      <c r="A25" s="60"/>
      <c r="B25" s="61" t="str">
        <f t="shared" si="0"/>
        <v>---</v>
      </c>
      <c r="C25" s="62"/>
      <c r="D25" s="63"/>
    </row>
    <row r="26" spans="1:4" x14ac:dyDescent="0.25">
      <c r="A26" s="60"/>
      <c r="B26" s="61" t="str">
        <f t="shared" si="0"/>
        <v>---</v>
      </c>
      <c r="C26" s="62"/>
      <c r="D26" s="63"/>
    </row>
    <row r="27" spans="1:4" x14ac:dyDescent="0.25">
      <c r="A27" s="60"/>
      <c r="B27" s="61" t="str">
        <f t="shared" si="0"/>
        <v>---</v>
      </c>
      <c r="C27" s="62"/>
      <c r="D27" s="63"/>
    </row>
    <row r="28" spans="1:4" x14ac:dyDescent="0.25">
      <c r="A28" s="64"/>
      <c r="B28" s="65" t="str">
        <f t="shared" si="0"/>
        <v>---</v>
      </c>
      <c r="C28" s="66"/>
      <c r="D28" s="67"/>
    </row>
    <row r="30" spans="1:4" x14ac:dyDescent="0.25">
      <c r="A30" s="40" t="s">
        <v>179</v>
      </c>
    </row>
    <row r="31" spans="1:4" x14ac:dyDescent="0.25">
      <c r="A31" s="68" t="s">
        <v>180</v>
      </c>
      <c r="B31" s="68" t="s">
        <v>187</v>
      </c>
    </row>
    <row r="32" spans="1:4" x14ac:dyDescent="0.25">
      <c r="A32" s="68" t="s">
        <v>188</v>
      </c>
      <c r="B32" s="68" t="s">
        <v>189</v>
      </c>
    </row>
    <row r="33" spans="1:2" x14ac:dyDescent="0.25">
      <c r="A33" s="68" t="s">
        <v>38</v>
      </c>
      <c r="B33" s="68" t="s">
        <v>69</v>
      </c>
    </row>
    <row r="34" spans="1:2" x14ac:dyDescent="0.25">
      <c r="A34" s="68" t="s">
        <v>39</v>
      </c>
      <c r="B34" s="68" t="s">
        <v>70</v>
      </c>
    </row>
    <row r="35" spans="1:2" x14ac:dyDescent="0.25">
      <c r="A35" s="68" t="s">
        <v>40</v>
      </c>
      <c r="B35" s="68" t="s">
        <v>71</v>
      </c>
    </row>
    <row r="36" spans="1:2" x14ac:dyDescent="0.25">
      <c r="A36" s="68" t="s">
        <v>190</v>
      </c>
      <c r="B36" s="68" t="s">
        <v>191</v>
      </c>
    </row>
    <row r="37" spans="1:2" x14ac:dyDescent="0.25">
      <c r="A37" s="68" t="s">
        <v>41</v>
      </c>
      <c r="B37" s="68" t="s">
        <v>72</v>
      </c>
    </row>
    <row r="38" spans="1:2" x14ac:dyDescent="0.25">
      <c r="A38" s="68" t="s">
        <v>42</v>
      </c>
      <c r="B38" s="68" t="s">
        <v>73</v>
      </c>
    </row>
    <row r="39" spans="1:2" x14ac:dyDescent="0.25">
      <c r="A39" s="68" t="s">
        <v>43</v>
      </c>
      <c r="B39" s="68" t="s">
        <v>74</v>
      </c>
    </row>
    <row r="40" spans="1:2" x14ac:dyDescent="0.25">
      <c r="A40" s="68" t="s">
        <v>44</v>
      </c>
      <c r="B40" s="68" t="s">
        <v>75</v>
      </c>
    </row>
    <row r="41" spans="1:2" x14ac:dyDescent="0.25">
      <c r="A41" s="68" t="s">
        <v>45</v>
      </c>
      <c r="B41" s="68" t="s">
        <v>76</v>
      </c>
    </row>
    <row r="42" spans="1:2" x14ac:dyDescent="0.25">
      <c r="A42" s="68" t="s">
        <v>46</v>
      </c>
      <c r="B42" s="68" t="s">
        <v>77</v>
      </c>
    </row>
    <row r="43" spans="1:2" x14ac:dyDescent="0.25">
      <c r="A43" s="68" t="s">
        <v>47</v>
      </c>
      <c r="B43" s="68" t="s">
        <v>78</v>
      </c>
    </row>
    <row r="44" spans="1:2" x14ac:dyDescent="0.25">
      <c r="A44" s="68" t="s">
        <v>48</v>
      </c>
      <c r="B44" s="68" t="s">
        <v>79</v>
      </c>
    </row>
    <row r="45" spans="1:2" x14ac:dyDescent="0.25">
      <c r="A45" s="68" t="s">
        <v>49</v>
      </c>
      <c r="B45" s="68" t="s">
        <v>80</v>
      </c>
    </row>
    <row r="46" spans="1:2" x14ac:dyDescent="0.25">
      <c r="A46" s="68" t="s">
        <v>50</v>
      </c>
      <c r="B46" s="68" t="s">
        <v>192</v>
      </c>
    </row>
    <row r="47" spans="1:2" x14ac:dyDescent="0.25">
      <c r="A47" s="68" t="s">
        <v>51</v>
      </c>
      <c r="B47" s="68" t="s">
        <v>82</v>
      </c>
    </row>
    <row r="48" spans="1:2" x14ac:dyDescent="0.25">
      <c r="A48" s="68" t="s">
        <v>52</v>
      </c>
      <c r="B48" s="68" t="s">
        <v>83</v>
      </c>
    </row>
    <row r="49" spans="1:2" x14ac:dyDescent="0.25">
      <c r="A49" s="68" t="s">
        <v>53</v>
      </c>
      <c r="B49" s="68" t="s">
        <v>84</v>
      </c>
    </row>
    <row r="50" spans="1:2" x14ac:dyDescent="0.25">
      <c r="A50" s="68" t="s">
        <v>54</v>
      </c>
      <c r="B50" s="68" t="s">
        <v>85</v>
      </c>
    </row>
    <row r="51" spans="1:2" x14ac:dyDescent="0.25">
      <c r="A51" s="68" t="s">
        <v>55</v>
      </c>
      <c r="B51" s="68" t="s">
        <v>86</v>
      </c>
    </row>
    <row r="52" spans="1:2" x14ac:dyDescent="0.25">
      <c r="A52" s="68" t="s">
        <v>56</v>
      </c>
      <c r="B52" s="68" t="s">
        <v>87</v>
      </c>
    </row>
    <row r="53" spans="1:2" x14ac:dyDescent="0.25">
      <c r="A53" s="68" t="s">
        <v>57</v>
      </c>
      <c r="B53" s="68" t="s">
        <v>88</v>
      </c>
    </row>
    <row r="54" spans="1:2" x14ac:dyDescent="0.25">
      <c r="A54" s="68" t="s">
        <v>58</v>
      </c>
      <c r="B54" s="68" t="s">
        <v>89</v>
      </c>
    </row>
    <row r="55" spans="1:2" x14ac:dyDescent="0.25">
      <c r="A55" s="68" t="s">
        <v>59</v>
      </c>
      <c r="B55" s="68" t="s">
        <v>90</v>
      </c>
    </row>
    <row r="56" spans="1:2" x14ac:dyDescent="0.25">
      <c r="A56" s="68" t="s">
        <v>60</v>
      </c>
      <c r="B56" s="68" t="s">
        <v>91</v>
      </c>
    </row>
    <row r="57" spans="1:2" x14ac:dyDescent="0.25">
      <c r="A57" s="68" t="s">
        <v>61</v>
      </c>
      <c r="B57" s="68" t="s">
        <v>92</v>
      </c>
    </row>
    <row r="58" spans="1:2" x14ac:dyDescent="0.25">
      <c r="A58" s="68" t="s">
        <v>62</v>
      </c>
      <c r="B58" s="68" t="s">
        <v>93</v>
      </c>
    </row>
    <row r="59" spans="1:2" x14ac:dyDescent="0.25">
      <c r="A59" s="68" t="s">
        <v>63</v>
      </c>
      <c r="B59" s="68" t="s">
        <v>94</v>
      </c>
    </row>
    <row r="60" spans="1:2" x14ac:dyDescent="0.25">
      <c r="A60" s="68" t="s">
        <v>64</v>
      </c>
      <c r="B60" s="68" t="s">
        <v>95</v>
      </c>
    </row>
    <row r="61" spans="1:2" x14ac:dyDescent="0.25">
      <c r="A61" s="68" t="s">
        <v>65</v>
      </c>
      <c r="B61" s="68" t="s">
        <v>96</v>
      </c>
    </row>
    <row r="62" spans="1:2" x14ac:dyDescent="0.25">
      <c r="A62" s="68" t="s">
        <v>66</v>
      </c>
      <c r="B62" s="68" t="s">
        <v>97</v>
      </c>
    </row>
    <row r="63" spans="1:2" x14ac:dyDescent="0.25">
      <c r="A63" s="68" t="s">
        <v>67</v>
      </c>
      <c r="B63" s="68" t="s">
        <v>98</v>
      </c>
    </row>
    <row r="65" spans="1:2" x14ac:dyDescent="0.25">
      <c r="A65" s="40" t="s">
        <v>193</v>
      </c>
    </row>
    <row r="66" spans="1:2" x14ac:dyDescent="0.25">
      <c r="A66" s="69" t="s">
        <v>194</v>
      </c>
      <c r="B66" s="69" t="s">
        <v>195</v>
      </c>
    </row>
    <row r="67" spans="1:2" x14ac:dyDescent="0.25">
      <c r="A67" s="69" t="s">
        <v>196</v>
      </c>
      <c r="B67" s="69" t="s">
        <v>197</v>
      </c>
    </row>
    <row r="68" spans="1:2" x14ac:dyDescent="0.25">
      <c r="A68" s="69" t="s">
        <v>198</v>
      </c>
      <c r="B68" s="69" t="s">
        <v>199</v>
      </c>
    </row>
    <row r="69" spans="1:2" x14ac:dyDescent="0.25">
      <c r="A69" s="69" t="s">
        <v>200</v>
      </c>
      <c r="B69" s="69" t="s">
        <v>201</v>
      </c>
    </row>
    <row r="70" spans="1:2" x14ac:dyDescent="0.25">
      <c r="A70" s="69" t="s">
        <v>202</v>
      </c>
      <c r="B70" s="69" t="s">
        <v>203</v>
      </c>
    </row>
    <row r="71" spans="1:2" x14ac:dyDescent="0.25">
      <c r="A71" s="69" t="s">
        <v>204</v>
      </c>
      <c r="B71" s="69" t="s">
        <v>205</v>
      </c>
    </row>
    <row r="72" spans="1:2" x14ac:dyDescent="0.25">
      <c r="A72" s="69" t="s">
        <v>206</v>
      </c>
      <c r="B72" s="69" t="s">
        <v>207</v>
      </c>
    </row>
    <row r="73" spans="1:2" x14ac:dyDescent="0.25">
      <c r="A73" s="69" t="s">
        <v>208</v>
      </c>
      <c r="B73" s="69" t="s">
        <v>209</v>
      </c>
    </row>
    <row r="74" spans="1:2" x14ac:dyDescent="0.25">
      <c r="A74" s="69" t="s">
        <v>182</v>
      </c>
      <c r="B74" s="69" t="s">
        <v>210</v>
      </c>
    </row>
    <row r="75" spans="1:2" x14ac:dyDescent="0.25">
      <c r="A75" s="69" t="s">
        <v>211</v>
      </c>
      <c r="B75" s="69" t="s">
        <v>212</v>
      </c>
    </row>
    <row r="76" spans="1:2" x14ac:dyDescent="0.25">
      <c r="A76" s="69" t="s">
        <v>213</v>
      </c>
      <c r="B76" s="69" t="s">
        <v>214</v>
      </c>
    </row>
    <row r="77" spans="1:2" x14ac:dyDescent="0.25">
      <c r="A77" s="69" t="s">
        <v>215</v>
      </c>
      <c r="B77" s="69" t="s">
        <v>216</v>
      </c>
    </row>
    <row r="78" spans="1:2" x14ac:dyDescent="0.25">
      <c r="A78" s="69" t="s">
        <v>217</v>
      </c>
      <c r="B78" s="69" t="s">
        <v>218</v>
      </c>
    </row>
    <row r="79" spans="1:2" x14ac:dyDescent="0.25">
      <c r="A79" s="69" t="s">
        <v>219</v>
      </c>
      <c r="B79" s="69" t="s">
        <v>220</v>
      </c>
    </row>
    <row r="80" spans="1:2" x14ac:dyDescent="0.25">
      <c r="A80" s="69" t="s">
        <v>221</v>
      </c>
      <c r="B80" s="69" t="s">
        <v>222</v>
      </c>
    </row>
    <row r="81" spans="1:2" x14ac:dyDescent="0.25">
      <c r="A81" s="69" t="s">
        <v>223</v>
      </c>
      <c r="B81" s="69" t="s">
        <v>224</v>
      </c>
    </row>
    <row r="82" spans="1:2" x14ac:dyDescent="0.25">
      <c r="A82" s="69" t="s">
        <v>225</v>
      </c>
      <c r="B82" s="69" t="s">
        <v>226</v>
      </c>
    </row>
    <row r="83" spans="1:2" x14ac:dyDescent="0.25">
      <c r="A83" s="69" t="s">
        <v>227</v>
      </c>
      <c r="B83" s="69" t="s">
        <v>228</v>
      </c>
    </row>
    <row r="84" spans="1:2" x14ac:dyDescent="0.25">
      <c r="A84" s="69" t="s">
        <v>229</v>
      </c>
      <c r="B84" s="69" t="s">
        <v>230</v>
      </c>
    </row>
    <row r="85" spans="1:2" x14ac:dyDescent="0.25">
      <c r="A85" s="69" t="s">
        <v>231</v>
      </c>
      <c r="B85" s="69" t="s">
        <v>232</v>
      </c>
    </row>
    <row r="86" spans="1:2" x14ac:dyDescent="0.25">
      <c r="A86" s="69" t="s">
        <v>233</v>
      </c>
      <c r="B86" s="69" t="s">
        <v>234</v>
      </c>
    </row>
    <row r="87" spans="1:2" x14ac:dyDescent="0.25">
      <c r="A87" s="69" t="s">
        <v>235</v>
      </c>
      <c r="B87" s="69" t="s">
        <v>236</v>
      </c>
    </row>
    <row r="88" spans="1:2" x14ac:dyDescent="0.25">
      <c r="A88" s="69" t="s">
        <v>237</v>
      </c>
      <c r="B88" s="69" t="s">
        <v>238</v>
      </c>
    </row>
    <row r="89" spans="1:2" x14ac:dyDescent="0.25">
      <c r="A89" s="69" t="s">
        <v>239</v>
      </c>
      <c r="B89" s="69" t="s">
        <v>240</v>
      </c>
    </row>
    <row r="90" spans="1:2" x14ac:dyDescent="0.25">
      <c r="A90" s="69" t="s">
        <v>241</v>
      </c>
      <c r="B90" s="69" t="s">
        <v>242</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F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F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0F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F00-000003000000}">
      <formula1>$A$63:$A$86</formula1>
    </dataValidation>
    <dataValidation type="list" allowBlank="1" showInputMessage="1" showErrorMessage="1" sqref="B4" xr:uid="{00000000-0002-0000-0F00-000004000000}">
      <formula1>$A$31:$A$63</formula1>
    </dataValidation>
    <dataValidation type="list" allowBlank="1" showInputMessage="1" showErrorMessage="1" sqref="B5" xr:uid="{00000000-0002-0000-0F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A8225F-D69D-4D12-ACF8-38B644D8B3FF}">
  <ds:schemaRefs>
    <ds:schemaRef ds:uri="http://schemas.microsoft.com/office/2006/metadata/properties"/>
    <ds:schemaRef ds:uri="http://schemas.microsoft.com/office/infopath/2007/PartnerControls"/>
    <ds:schemaRef ds:uri="f0a249f4-4a41-478a-a2d6-207abd7d8b27"/>
    <ds:schemaRef ds:uri="58085c8c-5279-42cf-ac29-f4ce9d835887"/>
  </ds:schemaRefs>
</ds:datastoreItem>
</file>

<file path=customXml/itemProps2.xml><?xml version="1.0" encoding="utf-8"?>
<ds:datastoreItem xmlns:ds="http://schemas.openxmlformats.org/officeDocument/2006/customXml" ds:itemID="{33C5094F-0775-4C50-85A6-89DA98147659}">
  <ds:schemaRefs>
    <ds:schemaRef ds:uri="http://schemas.microsoft.com/sharepoint/v3/contenttype/forms"/>
  </ds:schemaRefs>
</ds:datastoreItem>
</file>

<file path=customXml/itemProps3.xml><?xml version="1.0" encoding="utf-8"?>
<ds:datastoreItem xmlns:ds="http://schemas.openxmlformats.org/officeDocument/2006/customXml" ds:itemID="{D5E23E9A-224A-498F-9B26-AE9F31DE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a_Contents!Utskriftsområde</vt:lpstr>
      <vt:lpstr>A_VersionMMP!Utskriftsområde</vt:lpstr>
      <vt:lpstr>'b_Guidelines &amp; conditions'!Utskriftsområde</vt:lpstr>
      <vt:lpstr>B_InstallationData!Utskriftsområde</vt:lpstr>
      <vt:lpstr>C_InstallationDescription!Utskriftsområde</vt:lpstr>
      <vt:lpstr>D_MethodsProcedures!Utskriftsområde</vt:lpstr>
      <vt:lpstr>E_EnergyFlows!Utskriftsområde</vt:lpstr>
      <vt:lpstr>F_ProductBM!Utskriftsområde</vt:lpstr>
      <vt:lpstr>'G_Fall-back'!Utskriftsområde</vt:lpstr>
      <vt:lpstr>H_SpecialBM!Utskriftsområde</vt:lpstr>
      <vt:lpstr>I_MSspecific!Utskriftsområde</vt:lpstr>
      <vt:lpstr>J_Comments!Utskriftsområde</vt:lpstr>
      <vt:lpstr>VersionDocumentation!Utskriftsområde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dc:creator>
  <cp:lastModifiedBy>Rydberg, Helena</cp:lastModifiedBy>
  <cp:lastPrinted>2019-03-04T13:19:05Z</cp:lastPrinted>
  <dcterms:created xsi:type="dcterms:W3CDTF">2018-09-21T08:45:33Z</dcterms:created>
  <dcterms:modified xsi:type="dcterms:W3CDTF">2024-04-24T11:34:11Z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42800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bd9ddd1-4d20-43f6-abfa-fc3c07406f94_Enabled">
    <vt:lpwstr>true</vt:lpwstr>
  </property>
  <property fmtid="{D5CDD505-2E9C-101B-9397-08002B2CF9AE}" pid="8" name="MSIP_Label_6bd9ddd1-4d20-43f6-abfa-fc3c07406f94_SetDate">
    <vt:lpwstr>2024-02-28T07:48:52Z</vt:lpwstr>
  </property>
  <property fmtid="{D5CDD505-2E9C-101B-9397-08002B2CF9AE}" pid="9" name="MSIP_Label_6bd9ddd1-4d20-43f6-abfa-fc3c07406f94_Method">
    <vt:lpwstr>Standard</vt:lpwstr>
  </property>
  <property fmtid="{D5CDD505-2E9C-101B-9397-08002B2CF9AE}" pid="10" name="MSIP_Label_6bd9ddd1-4d20-43f6-abfa-fc3c07406f94_Name">
    <vt:lpwstr>Commission Use</vt:lpwstr>
  </property>
  <property fmtid="{D5CDD505-2E9C-101B-9397-08002B2CF9AE}" pid="11" name="MSIP_Label_6bd9ddd1-4d20-43f6-abfa-fc3c07406f94_SiteId">
    <vt:lpwstr>b24c8b06-522c-46fe-9080-70926f8dddb1</vt:lpwstr>
  </property>
  <property fmtid="{D5CDD505-2E9C-101B-9397-08002B2CF9AE}" pid="12" name="MSIP_Label_6bd9ddd1-4d20-43f6-abfa-fc3c07406f94_ActionId">
    <vt:lpwstr>3f718a22-f0b1-4f54-91b2-56092aee5678</vt:lpwstr>
  </property>
  <property fmtid="{D5CDD505-2E9C-101B-9397-08002B2CF9AE}" pid="13" name="MSIP_Label_6bd9ddd1-4d20-43f6-abfa-fc3c07406f94_ContentBits">
    <vt:lpwstr>0</vt:lpwstr>
  </property>
  <property fmtid="{D5CDD505-2E9C-101B-9397-08002B2CF9AE}" pid="14" name="MediaServiceImageTags">
    <vt:lpwstr/>
  </property>
</Properties>
</file>