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updateLinks="never" codeName="ThisWorkbook"/>
  <mc:AlternateContent xmlns:mc="http://schemas.openxmlformats.org/markup-compatibility/2006">
    <mc:Choice Requires="x15">
      <x15ac:absPath xmlns:x15ac="http://schemas.microsoft.com/office/spreadsheetml/2010/11/ac" url="https://ivlse-my.sharepoint.com/personal/tomas_wisell_ivl_se/Documents/Documents/Arbete/Uppdrag/Klimatreseverktyg uppdat höst 2022/Leverans höst 2022/"/>
    </mc:Choice>
  </mc:AlternateContent>
  <xr:revisionPtr revIDLastSave="18" documentId="13_ncr:1_{907B25D0-527D-43E7-8492-5D42119DEFEA}" xr6:coauthVersionLast="47" xr6:coauthVersionMax="47" xr10:uidLastSave="{91E97A03-86E1-4FA0-8F9C-8B856A2990ED}"/>
  <bookViews>
    <workbookView xWindow="-120" yWindow="-120" windowWidth="38640" windowHeight="21240" tabRatio="790" xr2:uid="{00000000-000D-0000-FFFF-FFFF00000000}"/>
  </bookViews>
  <sheets>
    <sheet name="Inledning" sheetId="41" r:id="rId1"/>
    <sheet name="Inmatning Rapportering" sheetId="42" r:id="rId2"/>
    <sheet name="Inmatning Väg spec fordonsinfo" sheetId="14" r:id="rId3"/>
    <sheet name="Väg drivmedelsåtgång" sheetId="17" state="hidden" r:id="rId4"/>
    <sheet name="Väg körsträcka" sheetId="13" state="hidden" r:id="rId5"/>
    <sheet name="Spårtrafik" sheetId="38" state="hidden" r:id="rId6"/>
    <sheet name="Buss, flyg, sjöfart" sheetId="18" state="hidden" r:id="rId7"/>
    <sheet name="Väg Taxi" sheetId="16" state="hidden" r:id="rId8"/>
    <sheet name="Arbetsmaskiner körtid" sheetId="31" state="hidden" r:id="rId9"/>
    <sheet name="GWP faktorer" sheetId="19" state="hidden" r:id="rId10"/>
  </sheets>
  <externalReferences>
    <externalReference r:id="rId11"/>
  </externalReferences>
  <definedNames>
    <definedName name="Flygplats">[1]Flygplats!$A$1:$H$103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8" i="18" l="1"/>
  <c r="J78" i="18" s="1"/>
  <c r="C40" i="31"/>
  <c r="C4" i="31"/>
  <c r="C5" i="31"/>
  <c r="C6" i="31"/>
  <c r="C7" i="31"/>
  <c r="C8" i="31"/>
  <c r="C9" i="31"/>
  <c r="C10" i="31"/>
  <c r="C11" i="31"/>
  <c r="C12" i="31"/>
  <c r="C13" i="31"/>
  <c r="C14" i="31"/>
  <c r="C15" i="31"/>
  <c r="C16" i="31"/>
  <c r="C17" i="31"/>
  <c r="C18" i="31"/>
  <c r="C19" i="31"/>
  <c r="C20" i="31"/>
  <c r="C21" i="31"/>
  <c r="C22" i="31"/>
  <c r="C23" i="31"/>
  <c r="C24" i="31"/>
  <c r="C25" i="31"/>
  <c r="C26" i="31"/>
  <c r="C27" i="31"/>
  <c r="C28" i="31"/>
  <c r="C29" i="31"/>
  <c r="C30" i="31"/>
  <c r="C31" i="31"/>
  <c r="C32" i="31"/>
  <c r="C33" i="31"/>
  <c r="C34" i="31"/>
  <c r="C35" i="31"/>
  <c r="C36" i="31"/>
  <c r="C37" i="31"/>
  <c r="C38" i="31"/>
  <c r="C39" i="31"/>
  <c r="C3" i="31"/>
  <c r="B74" i="18"/>
  <c r="J74" i="18" s="1"/>
  <c r="B75" i="18"/>
  <c r="J75" i="18" s="1"/>
  <c r="B76" i="18"/>
  <c r="J76" i="18" s="1"/>
  <c r="B73" i="18"/>
  <c r="J73" i="18" s="1"/>
  <c r="B65" i="18"/>
  <c r="B66" i="18"/>
  <c r="B67" i="18"/>
  <c r="B68" i="18"/>
  <c r="J68" i="18" s="1"/>
  <c r="B69" i="18"/>
  <c r="J69" i="18" s="1"/>
  <c r="B70" i="18"/>
  <c r="B71" i="18"/>
  <c r="B64" i="18"/>
  <c r="J64" i="18" s="1"/>
  <c r="B52" i="18"/>
  <c r="B53" i="18"/>
  <c r="B54" i="18"/>
  <c r="B55" i="18"/>
  <c r="B56" i="18"/>
  <c r="B57" i="18"/>
  <c r="B51" i="18"/>
  <c r="B39" i="18"/>
  <c r="B40" i="18"/>
  <c r="B41" i="18"/>
  <c r="B42" i="18"/>
  <c r="B43" i="18"/>
  <c r="B44" i="18"/>
  <c r="B45" i="18"/>
  <c r="B38" i="18"/>
  <c r="J38" i="18" s="1"/>
  <c r="B4" i="18"/>
  <c r="B5" i="18"/>
  <c r="J5" i="18" s="1"/>
  <c r="B6" i="18"/>
  <c r="B7" i="18"/>
  <c r="B8" i="18"/>
  <c r="B9" i="18"/>
  <c r="B10" i="18"/>
  <c r="B11" i="18"/>
  <c r="B12" i="18"/>
  <c r="B13" i="18"/>
  <c r="B14" i="18"/>
  <c r="B15" i="18"/>
  <c r="B16" i="18"/>
  <c r="B17" i="18"/>
  <c r="B18" i="18"/>
  <c r="B19" i="18"/>
  <c r="B20" i="18"/>
  <c r="B21" i="18"/>
  <c r="B22" i="18"/>
  <c r="B23" i="18"/>
  <c r="B24" i="18"/>
  <c r="B25" i="18"/>
  <c r="B26" i="18"/>
  <c r="B27" i="18"/>
  <c r="B28" i="18"/>
  <c r="B29" i="18"/>
  <c r="B30" i="18"/>
  <c r="B31" i="18"/>
  <c r="B3" i="18"/>
  <c r="S18" i="38"/>
  <c r="S19" i="38"/>
  <c r="S20" i="38"/>
  <c r="S21" i="38"/>
  <c r="S22" i="38"/>
  <c r="S23" i="38"/>
  <c r="S24" i="38"/>
  <c r="S25" i="38"/>
  <c r="S17" i="38"/>
  <c r="O18" i="38"/>
  <c r="O19" i="38"/>
  <c r="O20" i="38"/>
  <c r="O21" i="38"/>
  <c r="O22" i="38"/>
  <c r="O23" i="38"/>
  <c r="O24" i="38"/>
  <c r="O25" i="38"/>
  <c r="O17" i="38"/>
  <c r="K18" i="38"/>
  <c r="K19" i="38"/>
  <c r="K20" i="38"/>
  <c r="K21" i="38"/>
  <c r="K22" i="38"/>
  <c r="K23" i="38"/>
  <c r="K24" i="38"/>
  <c r="K25" i="38"/>
  <c r="K17" i="38"/>
  <c r="G18" i="38"/>
  <c r="G19" i="38"/>
  <c r="G20" i="38"/>
  <c r="G21" i="38"/>
  <c r="G22" i="38"/>
  <c r="G23" i="38"/>
  <c r="G24" i="38"/>
  <c r="G25" i="38"/>
  <c r="G17" i="38"/>
  <c r="C18" i="38"/>
  <c r="C19" i="38"/>
  <c r="C20" i="38"/>
  <c r="C21" i="38"/>
  <c r="C22" i="38"/>
  <c r="C23" i="38"/>
  <c r="C24" i="38"/>
  <c r="C25" i="38"/>
  <c r="C17" i="38"/>
  <c r="D13" i="16"/>
  <c r="C12" i="16"/>
  <c r="B11" i="16"/>
  <c r="D5" i="16"/>
  <c r="C4" i="16"/>
  <c r="B3" i="16"/>
  <c r="B29" i="13"/>
  <c r="B30" i="13"/>
  <c r="B31" i="13"/>
  <c r="B28" i="13"/>
  <c r="B19" i="13"/>
  <c r="B20" i="13"/>
  <c r="B21" i="13"/>
  <c r="B22" i="13"/>
  <c r="B18" i="13"/>
  <c r="B4" i="13"/>
  <c r="B5" i="13"/>
  <c r="B6" i="13"/>
  <c r="B7" i="13"/>
  <c r="B8" i="13"/>
  <c r="B9" i="13"/>
  <c r="B10" i="13"/>
  <c r="B11" i="13"/>
  <c r="B3" i="13"/>
  <c r="B15" i="17"/>
  <c r="B14" i="17"/>
  <c r="B8" i="17"/>
  <c r="B7" i="17"/>
  <c r="B6" i="17"/>
  <c r="B5" i="17"/>
  <c r="B4" i="17"/>
  <c r="B3" i="17"/>
  <c r="L17" i="18" l="1"/>
  <c r="J17" i="18"/>
  <c r="G172" i="42"/>
  <c r="L75" i="18"/>
  <c r="L67" i="18"/>
  <c r="J67" i="18"/>
  <c r="L66" i="18"/>
  <c r="J66" i="18"/>
  <c r="L65" i="18"/>
  <c r="J65" i="18"/>
  <c r="L64" i="18"/>
  <c r="L73" i="18"/>
  <c r="G166" i="42"/>
  <c r="F166" i="42"/>
  <c r="G164" i="42"/>
  <c r="F164" i="42"/>
  <c r="G167" i="42"/>
  <c r="F167" i="42"/>
  <c r="G165" i="42"/>
  <c r="F165" i="42"/>
  <c r="L76" i="18"/>
  <c r="L74" i="18"/>
  <c r="F100" i="42"/>
  <c r="F101" i="42"/>
  <c r="F102" i="42"/>
  <c r="F103" i="42"/>
  <c r="F104" i="42"/>
  <c r="F105" i="42"/>
  <c r="F106" i="42"/>
  <c r="F107" i="42"/>
  <c r="F108" i="42"/>
  <c r="F109" i="42"/>
  <c r="F110" i="42"/>
  <c r="F111" i="42"/>
  <c r="F112" i="42"/>
  <c r="F113" i="42"/>
  <c r="F114" i="42"/>
  <c r="F115" i="42"/>
  <c r="F116" i="42"/>
  <c r="F117" i="42"/>
  <c r="F118" i="42"/>
  <c r="F119" i="42"/>
  <c r="F120" i="42"/>
  <c r="F121" i="42"/>
  <c r="F122" i="42"/>
  <c r="F123" i="42"/>
  <c r="J71" i="18" l="1"/>
  <c r="G160" i="42" s="1"/>
  <c r="F160" i="42" l="1"/>
  <c r="L71" i="18"/>
  <c r="L31" i="18" l="1"/>
  <c r="L29" i="18"/>
  <c r="L27" i="18"/>
  <c r="L26" i="18"/>
  <c r="L25" i="18"/>
  <c r="L24" i="18"/>
  <c r="L23" i="18"/>
  <c r="L21" i="18"/>
  <c r="L20" i="18"/>
  <c r="L19" i="18"/>
  <c r="L18" i="18"/>
  <c r="J16" i="18"/>
  <c r="L13" i="18"/>
  <c r="L12" i="18"/>
  <c r="L11" i="18"/>
  <c r="L10" i="18"/>
  <c r="L9" i="18"/>
  <c r="G108" i="42" l="1"/>
  <c r="J11" i="13"/>
  <c r="F54" i="42"/>
  <c r="J8" i="18"/>
  <c r="J28" i="18"/>
  <c r="J24" i="18"/>
  <c r="J20" i="18"/>
  <c r="J12" i="18"/>
  <c r="J10" i="18"/>
  <c r="J9" i="18"/>
  <c r="L28" i="18"/>
  <c r="J18" i="18"/>
  <c r="L8" i="18"/>
  <c r="J26" i="18"/>
  <c r="L16" i="18"/>
  <c r="J25" i="18"/>
  <c r="L15" i="18"/>
  <c r="J31" i="18"/>
  <c r="J27" i="18"/>
  <c r="J23" i="18"/>
  <c r="J19" i="18"/>
  <c r="J15" i="18"/>
  <c r="J11" i="18"/>
  <c r="J21" i="18"/>
  <c r="L30" i="18"/>
  <c r="L22" i="18"/>
  <c r="L14" i="18"/>
  <c r="J14" i="18"/>
  <c r="J29" i="18"/>
  <c r="J13" i="18"/>
  <c r="J30" i="18"/>
  <c r="J22" i="18"/>
  <c r="L11" i="13"/>
  <c r="G106" i="42" l="1"/>
  <c r="G123" i="42"/>
  <c r="G101" i="42"/>
  <c r="G102" i="42"/>
  <c r="G104" i="42"/>
  <c r="G100" i="42"/>
  <c r="G103" i="42"/>
  <c r="G118" i="42"/>
  <c r="G112" i="42"/>
  <c r="G114" i="42"/>
  <c r="G107" i="42"/>
  <c r="G122" i="42"/>
  <c r="G113" i="42"/>
  <c r="G111" i="42"/>
  <c r="G109" i="42"/>
  <c r="G116" i="42"/>
  <c r="G54" i="42"/>
  <c r="G105" i="42"/>
  <c r="G115" i="42"/>
  <c r="G110" i="42"/>
  <c r="G121" i="42"/>
  <c r="G119" i="42"/>
  <c r="G117" i="42"/>
  <c r="G120" i="42"/>
  <c r="F68" i="42" l="1"/>
  <c r="J31" i="13"/>
  <c r="F69" i="42"/>
  <c r="J30" i="13"/>
  <c r="L30" i="13"/>
  <c r="L31" i="13"/>
  <c r="G68" i="42" l="1"/>
  <c r="G69" i="42"/>
  <c r="M5" i="14"/>
  <c r="M6" i="14"/>
  <c r="M7" i="14"/>
  <c r="M8" i="14"/>
  <c r="M9" i="14"/>
  <c r="M10" i="14"/>
  <c r="M11" i="14"/>
  <c r="M12" i="14"/>
  <c r="M13" i="14"/>
  <c r="M14" i="14"/>
  <c r="M15" i="14"/>
  <c r="M16" i="14"/>
  <c r="M17" i="14"/>
  <c r="M18" i="14"/>
  <c r="M19" i="14"/>
  <c r="M20" i="14"/>
  <c r="M21" i="14"/>
  <c r="M22" i="14"/>
  <c r="M23" i="14"/>
  <c r="M24" i="14"/>
  <c r="M25" i="14"/>
  <c r="M26" i="14"/>
  <c r="M27" i="14"/>
  <c r="M28" i="14"/>
  <c r="M29" i="14"/>
  <c r="M30" i="14"/>
  <c r="M31" i="14"/>
  <c r="M32" i="14"/>
  <c r="M33" i="14"/>
  <c r="M34" i="14"/>
  <c r="M35" i="14"/>
  <c r="M36" i="14"/>
  <c r="M37" i="14"/>
  <c r="M38" i="14"/>
  <c r="M39" i="14"/>
  <c r="M40" i="14"/>
  <c r="M41" i="14"/>
  <c r="M42" i="14"/>
  <c r="M43" i="14"/>
  <c r="M44" i="14"/>
  <c r="M45" i="14"/>
  <c r="M46" i="14"/>
  <c r="M47" i="14"/>
  <c r="M48" i="14"/>
  <c r="M49" i="14"/>
  <c r="M50" i="14"/>
  <c r="M51" i="14"/>
  <c r="M52" i="14"/>
  <c r="M53" i="14"/>
  <c r="M54" i="14"/>
  <c r="M55" i="14"/>
  <c r="M56" i="14"/>
  <c r="M57" i="14"/>
  <c r="M58" i="14"/>
  <c r="M4" i="14"/>
  <c r="U18" i="38" l="1"/>
  <c r="U19" i="38"/>
  <c r="U20" i="38"/>
  <c r="T21" i="38"/>
  <c r="U22" i="38"/>
  <c r="U23" i="38"/>
  <c r="T24" i="38"/>
  <c r="T25" i="38"/>
  <c r="T17" i="38"/>
  <c r="P18" i="38"/>
  <c r="Q19" i="38"/>
  <c r="P20" i="38"/>
  <c r="Q21" i="38"/>
  <c r="P22" i="38"/>
  <c r="P23" i="38"/>
  <c r="Q24" i="38"/>
  <c r="P25" i="38"/>
  <c r="P17" i="38"/>
  <c r="L18" i="38"/>
  <c r="M19" i="38"/>
  <c r="L20" i="38"/>
  <c r="L21" i="38"/>
  <c r="L22" i="38"/>
  <c r="L23" i="38"/>
  <c r="L24" i="38"/>
  <c r="L25" i="38"/>
  <c r="M17" i="38"/>
  <c r="I18" i="38"/>
  <c r="H19" i="38"/>
  <c r="H20" i="38"/>
  <c r="H21" i="38"/>
  <c r="H22" i="38"/>
  <c r="H23" i="38"/>
  <c r="H24" i="38"/>
  <c r="H25" i="38"/>
  <c r="I17" i="38"/>
  <c r="E18" i="38"/>
  <c r="D18" i="38" s="1"/>
  <c r="E19" i="38"/>
  <c r="D19" i="38" s="1"/>
  <c r="E20" i="38"/>
  <c r="D20" i="38" s="1"/>
  <c r="E21" i="38"/>
  <c r="D21" i="38" s="1"/>
  <c r="E22" i="38"/>
  <c r="D22" i="38" s="1"/>
  <c r="E23" i="38"/>
  <c r="D23" i="38" s="1"/>
  <c r="E24" i="38"/>
  <c r="D24" i="38" s="1"/>
  <c r="E25" i="38"/>
  <c r="D25" i="38" s="1"/>
  <c r="E17" i="38"/>
  <c r="T22" i="38" l="1"/>
  <c r="P21" i="38"/>
  <c r="T23" i="38"/>
  <c r="I19" i="38"/>
  <c r="M20" i="38"/>
  <c r="M21" i="38"/>
  <c r="Q22" i="38"/>
  <c r="M25" i="38"/>
  <c r="U21" i="38"/>
  <c r="Q17" i="38"/>
  <c r="L17" i="38"/>
  <c r="Q20" i="38"/>
  <c r="U24" i="38"/>
  <c r="P24" i="38"/>
  <c r="U25" i="38"/>
  <c r="I23" i="38"/>
  <c r="T18" i="38"/>
  <c r="U17" i="38"/>
  <c r="Q25" i="38"/>
  <c r="H17" i="38"/>
  <c r="I20" i="38"/>
  <c r="H18" i="38"/>
  <c r="I24" i="38"/>
  <c r="I25" i="38"/>
  <c r="I22" i="38"/>
  <c r="I21" i="38"/>
  <c r="T20" i="38"/>
  <c r="T19" i="38"/>
  <c r="Q23" i="38"/>
  <c r="P19" i="38"/>
  <c r="Q18" i="38"/>
  <c r="L19" i="38"/>
  <c r="M18" i="38"/>
  <c r="M23" i="38"/>
  <c r="M22" i="38"/>
  <c r="E26" i="38"/>
  <c r="D17" i="38"/>
  <c r="D26" i="38" s="1"/>
  <c r="M24" i="38"/>
  <c r="U26" i="38" l="1"/>
  <c r="Q26" i="38"/>
  <c r="I26" i="38"/>
  <c r="M26" i="38"/>
  <c r="T26" i="38"/>
  <c r="L26" i="38"/>
  <c r="P26" i="38"/>
  <c r="H26" i="38"/>
  <c r="G14" i="42" l="1"/>
  <c r="D14" i="42"/>
  <c r="F14" i="42" s="1"/>
  <c r="E14" i="42" l="1"/>
  <c r="G154" i="42"/>
  <c r="G155" i="42"/>
  <c r="G156" i="42"/>
  <c r="G157" i="42"/>
  <c r="J70" i="18"/>
  <c r="G159" i="42" s="1"/>
  <c r="L51" i="18"/>
  <c r="F96" i="42"/>
  <c r="F67" i="42"/>
  <c r="F66" i="42"/>
  <c r="F50" i="42"/>
  <c r="F46" i="42"/>
  <c r="F158" i="42" l="1"/>
  <c r="G158" i="42"/>
  <c r="G153" i="42"/>
  <c r="F153" i="42"/>
  <c r="F131" i="42"/>
  <c r="F185" i="42"/>
  <c r="F34" i="42"/>
  <c r="F59" i="42"/>
  <c r="F73" i="42"/>
  <c r="F97" i="42"/>
  <c r="F130" i="42"/>
  <c r="F139" i="42"/>
  <c r="F178" i="42"/>
  <c r="F208" i="42"/>
  <c r="F200" i="42"/>
  <c r="F192" i="42"/>
  <c r="F184" i="42"/>
  <c r="F47" i="42"/>
  <c r="F154" i="42"/>
  <c r="F52" i="42"/>
  <c r="F138" i="42"/>
  <c r="F159" i="42"/>
  <c r="F214" i="42"/>
  <c r="F206" i="42"/>
  <c r="F198" i="42"/>
  <c r="F190" i="42"/>
  <c r="F182" i="42"/>
  <c r="F98" i="42"/>
  <c r="F201" i="42"/>
  <c r="F53" i="42"/>
  <c r="F129" i="42"/>
  <c r="F207" i="42"/>
  <c r="F38" i="42"/>
  <c r="F77" i="42"/>
  <c r="F61" i="42"/>
  <c r="F135" i="42"/>
  <c r="F144" i="42"/>
  <c r="F213" i="42"/>
  <c r="F205" i="42"/>
  <c r="F197" i="42"/>
  <c r="F189" i="42"/>
  <c r="F181" i="42"/>
  <c r="F72" i="42"/>
  <c r="F209" i="42"/>
  <c r="F63" i="42"/>
  <c r="F199" i="42"/>
  <c r="F128" i="42"/>
  <c r="F51" i="42"/>
  <c r="F36" i="42"/>
  <c r="F79" i="42"/>
  <c r="F143" i="42"/>
  <c r="F157" i="42"/>
  <c r="F212" i="42"/>
  <c r="F204" i="42"/>
  <c r="F196" i="42"/>
  <c r="F188" i="42"/>
  <c r="F180" i="42"/>
  <c r="F43" i="42"/>
  <c r="F140" i="42"/>
  <c r="F191" i="42"/>
  <c r="F62" i="42"/>
  <c r="F37" i="42"/>
  <c r="F78" i="42"/>
  <c r="F60" i="42"/>
  <c r="F134" i="42"/>
  <c r="F35" i="42"/>
  <c r="F49" i="42"/>
  <c r="F95" i="42"/>
  <c r="F133" i="42"/>
  <c r="F142" i="42"/>
  <c r="F156" i="42"/>
  <c r="F211" i="42"/>
  <c r="F203" i="42"/>
  <c r="F195" i="42"/>
  <c r="F187" i="42"/>
  <c r="F179" i="42"/>
  <c r="F193" i="42"/>
  <c r="F39" i="42"/>
  <c r="F74" i="42"/>
  <c r="F215" i="42"/>
  <c r="F183" i="42"/>
  <c r="F42" i="42"/>
  <c r="F48" i="42"/>
  <c r="F99" i="42"/>
  <c r="F132" i="42"/>
  <c r="F141" i="42"/>
  <c r="F155" i="42"/>
  <c r="F210" i="42"/>
  <c r="F202" i="42"/>
  <c r="F194" i="42"/>
  <c r="F186" i="42"/>
  <c r="L4" i="18"/>
  <c r="L3" i="13"/>
  <c r="L28" i="13"/>
  <c r="J28" i="13"/>
  <c r="L29" i="13"/>
  <c r="J29" i="13"/>
  <c r="J7" i="13"/>
  <c r="G23" i="42" l="1"/>
  <c r="D12" i="42"/>
  <c r="F12" i="42" s="1"/>
  <c r="D21" i="42"/>
  <c r="F21" i="42" s="1"/>
  <c r="G67" i="42"/>
  <c r="G50" i="42"/>
  <c r="G66" i="42"/>
  <c r="D16" i="42"/>
  <c r="D15" i="42"/>
  <c r="J32" i="13"/>
  <c r="L32" i="13"/>
  <c r="J3" i="17"/>
  <c r="E12" i="42" l="1"/>
  <c r="E21" i="42"/>
  <c r="G34" i="42"/>
  <c r="F16" i="42"/>
  <c r="E16" i="42"/>
  <c r="E15" i="42"/>
  <c r="F15" i="42"/>
  <c r="K5" i="14"/>
  <c r="K6" i="14"/>
  <c r="K7" i="14"/>
  <c r="K8" i="14"/>
  <c r="K9" i="14"/>
  <c r="K10" i="14"/>
  <c r="K11" i="14"/>
  <c r="K12" i="14"/>
  <c r="K13" i="14"/>
  <c r="K14" i="14"/>
  <c r="K15" i="14"/>
  <c r="K16" i="14"/>
  <c r="K17" i="14"/>
  <c r="K18" i="14"/>
  <c r="K19" i="14"/>
  <c r="K20" i="14"/>
  <c r="K21" i="14"/>
  <c r="K22" i="14"/>
  <c r="K23" i="14"/>
  <c r="K24" i="14"/>
  <c r="K25" i="14"/>
  <c r="K26" i="14"/>
  <c r="K27" i="14"/>
  <c r="K28" i="14"/>
  <c r="K29" i="14"/>
  <c r="K30" i="14"/>
  <c r="K31" i="14"/>
  <c r="K32" i="14"/>
  <c r="K33" i="14"/>
  <c r="K34" i="14"/>
  <c r="K35" i="14"/>
  <c r="K36" i="14"/>
  <c r="K37" i="14"/>
  <c r="K38" i="14"/>
  <c r="K39" i="14"/>
  <c r="K40" i="14"/>
  <c r="K41" i="14"/>
  <c r="K42" i="14"/>
  <c r="K43" i="14"/>
  <c r="K44" i="14"/>
  <c r="K45" i="14"/>
  <c r="K46" i="14"/>
  <c r="K47" i="14"/>
  <c r="K48" i="14"/>
  <c r="K49" i="14"/>
  <c r="K50" i="14"/>
  <c r="K51" i="14"/>
  <c r="K52" i="14"/>
  <c r="K53" i="14"/>
  <c r="K54" i="14"/>
  <c r="K55" i="14"/>
  <c r="K56" i="14"/>
  <c r="K57" i="14"/>
  <c r="K58" i="14"/>
  <c r="M59" i="14"/>
  <c r="D13" i="42" s="1"/>
  <c r="E13" i="42" s="1"/>
  <c r="K4" i="14"/>
  <c r="F13" i="42" l="1"/>
  <c r="F17" i="42" s="1"/>
  <c r="D17" i="42"/>
  <c r="E17" i="42"/>
  <c r="K59" i="14"/>
  <c r="L5" i="17" l="1"/>
  <c r="L15" i="17"/>
  <c r="L6" i="17"/>
  <c r="J6" i="17" l="1"/>
  <c r="J5" i="17"/>
  <c r="G36" i="42" l="1"/>
  <c r="G37" i="42"/>
  <c r="J15" i="17"/>
  <c r="G43" i="42" l="1"/>
  <c r="L68" i="18"/>
  <c r="L10" i="13"/>
  <c r="L70" i="18" l="1"/>
  <c r="L69" i="18"/>
  <c r="L38" i="18"/>
  <c r="L6" i="13"/>
  <c r="L21" i="13"/>
  <c r="L9" i="13"/>
  <c r="L7" i="13"/>
  <c r="J6" i="18"/>
  <c r="L6" i="18"/>
  <c r="L3" i="18"/>
  <c r="J3" i="18"/>
  <c r="M5" i="31"/>
  <c r="K5" i="31"/>
  <c r="M40" i="31"/>
  <c r="K40" i="31"/>
  <c r="K33" i="31"/>
  <c r="M33" i="31"/>
  <c r="K21" i="31"/>
  <c r="M21" i="31"/>
  <c r="M35" i="31"/>
  <c r="K35" i="31"/>
  <c r="K26" i="31"/>
  <c r="M26" i="31"/>
  <c r="M36" i="31"/>
  <c r="K36" i="31"/>
  <c r="M32" i="31"/>
  <c r="K32" i="31"/>
  <c r="M28" i="31"/>
  <c r="K28" i="31"/>
  <c r="M39" i="31"/>
  <c r="K39" i="31"/>
  <c r="M38" i="31"/>
  <c r="K38" i="31"/>
  <c r="K9" i="31"/>
  <c r="M9" i="31"/>
  <c r="M24" i="31"/>
  <c r="K24" i="31"/>
  <c r="M14" i="31"/>
  <c r="K14" i="31"/>
  <c r="M23" i="31"/>
  <c r="K23" i="31"/>
  <c r="K10" i="31"/>
  <c r="M10" i="31"/>
  <c r="M30" i="31"/>
  <c r="K30" i="31"/>
  <c r="M20" i="31"/>
  <c r="K20" i="31"/>
  <c r="K37" i="31"/>
  <c r="M37" i="31"/>
  <c r="M31" i="31"/>
  <c r="K31" i="31"/>
  <c r="K6" i="31"/>
  <c r="M6" i="31"/>
  <c r="M3" i="31"/>
  <c r="K3" i="31"/>
  <c r="M8" i="31"/>
  <c r="K8" i="31"/>
  <c r="M16" i="31"/>
  <c r="K16" i="31"/>
  <c r="M13" i="31"/>
  <c r="K13" i="31"/>
  <c r="K18" i="31"/>
  <c r="M18" i="31"/>
  <c r="K29" i="31"/>
  <c r="M29" i="31"/>
  <c r="M12" i="31"/>
  <c r="K12" i="31"/>
  <c r="M7" i="31"/>
  <c r="K7" i="31"/>
  <c r="M4" i="31"/>
  <c r="K4" i="31"/>
  <c r="K17" i="31"/>
  <c r="M17" i="31"/>
  <c r="M27" i="31"/>
  <c r="K27" i="31"/>
  <c r="K34" i="31"/>
  <c r="M34" i="31"/>
  <c r="M11" i="31"/>
  <c r="K11" i="31"/>
  <c r="K19" i="31"/>
  <c r="M19" i="31"/>
  <c r="K25" i="31"/>
  <c r="M25" i="31"/>
  <c r="M15" i="31"/>
  <c r="K15" i="31"/>
  <c r="M22" i="31"/>
  <c r="K22" i="31"/>
  <c r="J21" i="13"/>
  <c r="J9" i="13"/>
  <c r="J10" i="13"/>
  <c r="J6" i="13"/>
  <c r="L55" i="18"/>
  <c r="L53" i="18"/>
  <c r="L54" i="18"/>
  <c r="L56" i="18"/>
  <c r="L52" i="18"/>
  <c r="G182" i="42" l="1"/>
  <c r="G203" i="42"/>
  <c r="G210" i="42"/>
  <c r="G180" i="42"/>
  <c r="G193" i="42"/>
  <c r="G188" i="42"/>
  <c r="G187" i="42"/>
  <c r="G207" i="42"/>
  <c r="G95" i="42"/>
  <c r="G49" i="42"/>
  <c r="G191" i="42"/>
  <c r="G53" i="42"/>
  <c r="G200" i="42"/>
  <c r="G185" i="42"/>
  <c r="G184" i="42"/>
  <c r="G196" i="42"/>
  <c r="G190" i="42"/>
  <c r="G209" i="42"/>
  <c r="G52" i="42"/>
  <c r="G213" i="42"/>
  <c r="G205" i="42"/>
  <c r="G202" i="42"/>
  <c r="G198" i="42"/>
  <c r="G62" i="42"/>
  <c r="G192" i="42"/>
  <c r="G208" i="42"/>
  <c r="G98" i="42"/>
  <c r="G201" i="42"/>
  <c r="G199" i="42"/>
  <c r="G181" i="42"/>
  <c r="G206" i="42"/>
  <c r="G183" i="42"/>
  <c r="G211" i="42"/>
  <c r="G194" i="42"/>
  <c r="G204" i="42"/>
  <c r="G212" i="42"/>
  <c r="G197" i="42"/>
  <c r="G186" i="42"/>
  <c r="G179" i="42"/>
  <c r="G178" i="42"/>
  <c r="G195" i="42"/>
  <c r="G189" i="42"/>
  <c r="G214" i="42"/>
  <c r="G215" i="42"/>
  <c r="K41" i="31"/>
  <c r="M41" i="31"/>
  <c r="L57" i="18"/>
  <c r="J57" i="18"/>
  <c r="J45" i="18"/>
  <c r="J55" i="18"/>
  <c r="J56" i="18"/>
  <c r="J52" i="18"/>
  <c r="J54" i="18"/>
  <c r="L40" i="18"/>
  <c r="J40" i="18"/>
  <c r="J42" i="18"/>
  <c r="L42" i="18"/>
  <c r="L45" i="18"/>
  <c r="J43" i="18"/>
  <c r="L43" i="18"/>
  <c r="J53" i="18"/>
  <c r="J39" i="18"/>
  <c r="L39" i="18"/>
  <c r="L44" i="18"/>
  <c r="J44" i="18"/>
  <c r="J41" i="18"/>
  <c r="L41" i="18"/>
  <c r="G142" i="42" l="1"/>
  <c r="G135" i="42"/>
  <c r="G131" i="42"/>
  <c r="G128" i="42"/>
  <c r="G134" i="42"/>
  <c r="G132" i="42"/>
  <c r="G129" i="42"/>
  <c r="G141" i="42"/>
  <c r="G139" i="42"/>
  <c r="G130" i="42"/>
  <c r="G144" i="42"/>
  <c r="G140" i="42"/>
  <c r="G133" i="42"/>
  <c r="G143" i="42"/>
  <c r="L46" i="18"/>
  <c r="J46" i="18"/>
  <c r="L58" i="18"/>
  <c r="J51" i="18"/>
  <c r="L19" i="13"/>
  <c r="J7" i="18"/>
  <c r="L7" i="18"/>
  <c r="L18" i="13"/>
  <c r="L5" i="18"/>
  <c r="L22" i="13"/>
  <c r="J4" i="18"/>
  <c r="L20" i="13"/>
  <c r="J20" i="13"/>
  <c r="J22" i="13"/>
  <c r="J19" i="13"/>
  <c r="G97" i="42" l="1"/>
  <c r="G63" i="42"/>
  <c r="G99" i="42"/>
  <c r="G96" i="42"/>
  <c r="G60" i="42"/>
  <c r="G61" i="42"/>
  <c r="G138" i="42"/>
  <c r="J58" i="18"/>
  <c r="L23" i="13"/>
  <c r="J18" i="13"/>
  <c r="G15" i="42" l="1"/>
  <c r="G59" i="42"/>
  <c r="J23" i="13"/>
  <c r="L8" i="13"/>
  <c r="J8" i="13"/>
  <c r="L14" i="17"/>
  <c r="G51" i="42" l="1"/>
  <c r="L16" i="17"/>
  <c r="L3" i="17"/>
  <c r="L4" i="17"/>
  <c r="J4" i="17"/>
  <c r="J14" i="17"/>
  <c r="G35" i="42" l="1"/>
  <c r="G42" i="42"/>
  <c r="G16" i="42" s="1"/>
  <c r="J16" i="17"/>
  <c r="N13" i="16" l="1"/>
  <c r="L13" i="16"/>
  <c r="L3" i="16"/>
  <c r="N3" i="16"/>
  <c r="L12" i="16"/>
  <c r="N12" i="16"/>
  <c r="N11" i="16"/>
  <c r="L11" i="16"/>
  <c r="N4" i="16"/>
  <c r="L4" i="16"/>
  <c r="L5" i="16"/>
  <c r="N5" i="16"/>
  <c r="G79" i="42" l="1"/>
  <c r="G78" i="42"/>
  <c r="G74" i="42"/>
  <c r="G72" i="42"/>
  <c r="G73" i="42"/>
  <c r="G77" i="42"/>
  <c r="N6" i="16"/>
  <c r="L14" i="16"/>
  <c r="N14" i="16"/>
  <c r="L6" i="16"/>
  <c r="J5" i="13" l="1"/>
  <c r="L5" i="13"/>
  <c r="L4" i="13"/>
  <c r="J4" i="13"/>
  <c r="G47" i="42" l="1"/>
  <c r="G48" i="42"/>
  <c r="J3" i="13"/>
  <c r="G46" i="42" l="1"/>
  <c r="L12" i="13"/>
  <c r="J12" i="13"/>
  <c r="J7" i="17" l="1"/>
  <c r="L8" i="17"/>
  <c r="J8" i="17"/>
  <c r="L7" i="17"/>
  <c r="G39" i="42" l="1"/>
  <c r="G38" i="42"/>
  <c r="L9" i="17"/>
  <c r="J9" i="17"/>
  <c r="G13" i="42" l="1"/>
  <c r="G17" i="42" s="1"/>
  <c r="L32" i="18"/>
  <c r="J32"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Lena Söderlundh</author>
    <author>Tomas Wisell</author>
  </authors>
  <commentList>
    <comment ref="E6" authorId="0" shapeId="0" xr:uid="{B87BCD59-DA2D-48B8-83F2-29B28BA99AB7}">
      <text>
        <r>
          <rPr>
            <sz val="8"/>
            <color indexed="81"/>
            <rFont val="Tahoma"/>
            <family val="2"/>
          </rPr>
          <t xml:space="preserve">Myndigheten måste här fylla i antalet årsarbetskrafter.
</t>
        </r>
      </text>
    </comment>
    <comment ref="E7" authorId="0" shapeId="0" xr:uid="{F57C65C5-E5F2-401C-BD68-37500A6CD31F}">
      <text>
        <r>
          <rPr>
            <sz val="8"/>
            <color indexed="81"/>
            <rFont val="Tahoma"/>
            <family val="2"/>
          </rPr>
          <t xml:space="preserve">Frivillig uppgift - alternativt mått till "årsarbetskrafter".
</t>
        </r>
      </text>
    </comment>
    <comment ref="G10" authorId="1" shapeId="0" xr:uid="{AA8CF347-2B44-46ED-9E84-AA9817787F57}">
      <text>
        <r>
          <rPr>
            <b/>
            <sz val="9"/>
            <color indexed="81"/>
            <rFont val="Tahoma"/>
            <family val="2"/>
          </rPr>
          <t>IVL:</t>
        </r>
        <r>
          <rPr>
            <sz val="9"/>
            <color indexed="81"/>
            <rFont val="Tahoma"/>
            <family val="2"/>
          </rPr>
          <t xml:space="preserve">
Denna kolumn ska inte ingå i rapporteringen enligt miljöledningsförordningen.
inkl metan, lustgas + utsläpp av de tre växyhusgaserna under framtagande av bränsle.</t>
        </r>
      </text>
    </comment>
    <comment ref="G20" authorId="1" shapeId="0" xr:uid="{57904B70-4C98-4060-8E8D-F05DF63473F8}">
      <text>
        <r>
          <rPr>
            <b/>
            <sz val="9"/>
            <color indexed="81"/>
            <rFont val="Tahoma"/>
            <family val="2"/>
          </rPr>
          <t>IVL:</t>
        </r>
        <r>
          <rPr>
            <sz val="9"/>
            <color indexed="81"/>
            <rFont val="Tahoma"/>
            <family val="2"/>
          </rPr>
          <t xml:space="preserve">
inkl metan, lustgas + utsläpp av de tre växthusgaserna under framtagande av bränsle.</t>
        </r>
      </text>
    </comment>
    <comment ref="B54" authorId="1" shapeId="0" xr:uid="{216CE5E6-47EA-486D-B0FA-F46324C8E411}">
      <text>
        <r>
          <rPr>
            <b/>
            <sz val="9"/>
            <color indexed="81"/>
            <rFont val="Tahoma"/>
            <family val="2"/>
          </rPr>
          <t>IVL:</t>
        </r>
        <r>
          <rPr>
            <sz val="9"/>
            <color indexed="81"/>
            <rFont val="Tahoma"/>
            <family val="2"/>
          </rPr>
          <t xml:space="preserve">
Denna används vid abbonerad eller egen ägd buss av myndigheten. För vanliga bussar i kollektivtrafiken används bussarna nedan, under avsnittet Kollektivtrafik buss.</t>
        </r>
      </text>
    </comment>
    <comment ref="D82" authorId="1" shapeId="0" xr:uid="{31B79C3D-47C0-41D8-83EA-F8E0A816C7E2}">
      <text>
        <r>
          <rPr>
            <b/>
            <sz val="9"/>
            <color indexed="81"/>
            <rFont val="Tahoma"/>
            <family val="2"/>
          </rPr>
          <t>Tomas Wisell:</t>
        </r>
        <r>
          <rPr>
            <sz val="9"/>
            <color indexed="81"/>
            <rFont val="Tahoma"/>
            <family val="2"/>
          </rPr>
          <t xml:space="preserve">
Denna el motsvarar endast utsläpp från driften av anläggningen för förnyelsebar elproduktion. SJ räknar på detta sätt.</t>
        </r>
      </text>
    </comment>
    <comment ref="B94" authorId="1" shapeId="0" xr:uid="{F90E1C23-B32C-4345-BB22-B92CCD77F023}">
      <text>
        <r>
          <rPr>
            <b/>
            <sz val="9"/>
            <color indexed="81"/>
            <rFont val="Tahoma"/>
            <family val="2"/>
          </rPr>
          <t>IVL:</t>
        </r>
        <r>
          <rPr>
            <sz val="9"/>
            <color indexed="81"/>
            <rFont val="Tahoma"/>
            <family val="2"/>
          </rPr>
          <t xml:space="preserve">
Dessa används om man har åkt buss i kollektivtrafiken. 
Om man har åkt abonnerad eller egen buss används kategorin: Buss- egen (ägs av myndighet eller hyrd), under avsnittet Körsträcka Personbil och egen buss.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Tomas Wisell</author>
  </authors>
  <commentList>
    <comment ref="E3" authorId="0" shapeId="0" xr:uid="{94725D1F-322C-4FD7-8AB1-938F273A7B22}">
      <text>
        <r>
          <rPr>
            <b/>
            <sz val="9"/>
            <color indexed="81"/>
            <rFont val="Tahoma"/>
            <family val="2"/>
          </rPr>
          <t>Tomas Wisell:</t>
        </r>
        <r>
          <rPr>
            <sz val="9"/>
            <color indexed="81"/>
            <rFont val="Tahoma"/>
            <family val="2"/>
          </rPr>
          <t xml:space="preserve">
Denna kolumn ska väljas för rapportering enligt miljöledningsförordningen (värden flyttas över till fliken Inmatning Rapportering.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Tomas Wisell</author>
  </authors>
  <commentList>
    <comment ref="I62" authorId="0" shapeId="0" xr:uid="{00000000-0006-0000-0700-000001000000}">
      <text>
        <r>
          <rPr>
            <b/>
            <sz val="9"/>
            <color indexed="81"/>
            <rFont val="Tahoma"/>
            <family val="2"/>
          </rPr>
          <t>Tomas Wisell:</t>
        </r>
        <r>
          <rPr>
            <sz val="9"/>
            <color indexed="81"/>
            <rFont val="Tahoma"/>
            <family val="2"/>
          </rPr>
          <t xml:space="preserve">
Höghöjdseffekten är beräknat enbart på GWP100, och i förhållande till CO2 som det är angivet i källan. 1,4 för inrikes och 1,9 för utrikes resor enligt Svenska förhållanden. Källa: Klimatpåverkan från svenska befolkningens flygresor 1990-2017, Anneli Kamb, Jörgen Larsson.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Tomas Wisell</author>
  </authors>
  <commentList>
    <comment ref="A1" authorId="0" shapeId="0" xr:uid="{1E5B6E87-7C64-43DF-A062-79AE2ED6E852}">
      <text>
        <r>
          <rPr>
            <b/>
            <sz val="9"/>
            <color indexed="81"/>
            <rFont val="Tahoma"/>
            <family val="2"/>
          </rPr>
          <t>Tomas Wisell:</t>
        </r>
        <r>
          <rPr>
            <sz val="9"/>
            <color indexed="81"/>
            <rFont val="Tahoma"/>
            <family val="2"/>
          </rPr>
          <t xml:space="preserve">
ej uppdat höst 2021, det ingick inte i uppdraget.</t>
        </r>
      </text>
    </comment>
  </commentList>
</comments>
</file>

<file path=xl/sharedStrings.xml><?xml version="1.0" encoding="utf-8"?>
<sst xmlns="http://schemas.openxmlformats.org/spreadsheetml/2006/main" count="675" uniqueCount="283">
  <si>
    <t>Bensin</t>
  </si>
  <si>
    <t>E85</t>
  </si>
  <si>
    <t>Körd sträcka i km</t>
  </si>
  <si>
    <t>Volvo S40 (bensin)</t>
  </si>
  <si>
    <r>
      <t>Summa kg CO</t>
    </r>
    <r>
      <rPr>
        <b/>
        <vertAlign val="subscript"/>
        <sz val="10"/>
        <rFont val="Arial"/>
        <family val="2"/>
      </rPr>
      <t>2</t>
    </r>
    <r>
      <rPr>
        <b/>
        <sz val="10"/>
        <rFont val="Arial"/>
        <family val="2"/>
      </rPr>
      <t>-utsläpp</t>
    </r>
  </si>
  <si>
    <t>Bilresor</t>
  </si>
  <si>
    <t>Bussresor</t>
  </si>
  <si>
    <t>1.1 a)</t>
  </si>
  <si>
    <t>1.1 b)</t>
  </si>
  <si>
    <t>1.1 c)</t>
  </si>
  <si>
    <t>1.1 d)</t>
  </si>
  <si>
    <t>1.1 e)</t>
  </si>
  <si>
    <t>1.2</t>
  </si>
  <si>
    <t>1.3</t>
  </si>
  <si>
    <t>Lastbil</t>
  </si>
  <si>
    <t>Maskiner och övriga fordon</t>
  </si>
  <si>
    <r>
      <t>Kg CO</t>
    </r>
    <r>
      <rPr>
        <b/>
        <vertAlign val="subscript"/>
        <sz val="10"/>
        <rFont val="Arial"/>
        <family val="2"/>
      </rPr>
      <t>2</t>
    </r>
    <r>
      <rPr>
        <b/>
        <sz val="10"/>
        <rFont val="Arial"/>
        <family val="2"/>
      </rPr>
      <t xml:space="preserve"> per årsarbetskraft</t>
    </r>
  </si>
  <si>
    <r>
      <t>Kg CO</t>
    </r>
    <r>
      <rPr>
        <b/>
        <vertAlign val="subscript"/>
        <sz val="10"/>
        <rFont val="Arial"/>
        <family val="2"/>
      </rPr>
      <t xml:space="preserve">2 </t>
    </r>
    <r>
      <rPr>
        <b/>
        <sz val="10"/>
        <rFont val="Arial"/>
        <family val="2"/>
      </rPr>
      <t>per "alternativ enhet"</t>
    </r>
  </si>
  <si>
    <t>Tjänsteresor och övriga transporter</t>
  </si>
  <si>
    <t>Tågresor (och övrig spårtrafik)</t>
  </si>
  <si>
    <t>Fråga (del 2)</t>
  </si>
  <si>
    <r>
      <t>Summa kg CO</t>
    </r>
    <r>
      <rPr>
        <b/>
        <vertAlign val="subscript"/>
        <sz val="10"/>
        <rFont val="Arial"/>
        <family val="2"/>
      </rPr>
      <t>2</t>
    </r>
    <r>
      <rPr>
        <b/>
        <sz val="10"/>
        <rFont val="Arial"/>
        <family val="2"/>
      </rPr>
      <t xml:space="preserve"> utsläpp</t>
    </r>
  </si>
  <si>
    <t>Sammanlagda utsläpp 1.1a)-e)</t>
  </si>
  <si>
    <t>Övriga motorfordon</t>
  </si>
  <si>
    <t>Arbetsmaskin/Modell</t>
  </si>
  <si>
    <t>Antal taxiresor</t>
  </si>
  <si>
    <t>Antal liter</t>
  </si>
  <si>
    <t>Jord- och skogsbrukstraktorer</t>
  </si>
  <si>
    <t>Industritraktorer</t>
  </si>
  <si>
    <t>Samhällstraktorer</t>
  </si>
  <si>
    <t>Skotare</t>
  </si>
  <si>
    <t>Skördare</t>
  </si>
  <si>
    <t>Hjullastare</t>
  </si>
  <si>
    <t>Grävlastare</t>
  </si>
  <si>
    <t>Bandgrävmaskin</t>
  </si>
  <si>
    <t>Hjulgrävmaskin</t>
  </si>
  <si>
    <t>Kompaktlastare</t>
  </si>
  <si>
    <t>Dumper</t>
  </si>
  <si>
    <t>Mobilkran</t>
  </si>
  <si>
    <t>Motoreffekt (kW)</t>
  </si>
  <si>
    <t xml:space="preserve"> </t>
  </si>
  <si>
    <t>** Bifuel = Fordon som har två bränslesystem</t>
  </si>
  <si>
    <t>37-75</t>
  </si>
  <si>
    <t>75-130</t>
  </si>
  <si>
    <t>130-560</t>
  </si>
  <si>
    <t>&lt;37</t>
  </si>
  <si>
    <t>Drifttid för motorn i timmar (h)</t>
  </si>
  <si>
    <t>Fordon</t>
  </si>
  <si>
    <t>Antal liter eller kg</t>
  </si>
  <si>
    <t>Bränsleförbrukning l/km eller kg/km*</t>
  </si>
  <si>
    <t>* gäller för gas</t>
  </si>
  <si>
    <t>Metan CH4  (kg/l eller kg/kg)</t>
  </si>
  <si>
    <t>Koldioxid CO2  (kg/l eller kg/kg)</t>
  </si>
  <si>
    <t>100 år</t>
  </si>
  <si>
    <t>Nitrous oxide (N2O)</t>
  </si>
  <si>
    <t>Lustgas N2O (kg/l eller kg/kg)</t>
  </si>
  <si>
    <t>Sjöfart [kg/personkm]</t>
  </si>
  <si>
    <t xml:space="preserve">Koldioxid CO2  </t>
  </si>
  <si>
    <t xml:space="preserve">Metan CH4  </t>
  </si>
  <si>
    <t xml:space="preserve">Lustgas N2O </t>
  </si>
  <si>
    <t xml:space="preserve">Metan CH4 </t>
  </si>
  <si>
    <t>Diesel</t>
  </si>
  <si>
    <t>Koldioxid CO2  (kg/l)</t>
  </si>
  <si>
    <t>Metan CH4  (kg/l)</t>
  </si>
  <si>
    <t>Lustgas N2O (kg/l)</t>
  </si>
  <si>
    <t>osv</t>
  </si>
  <si>
    <t>Koldioxid CO2  (kg/km)</t>
  </si>
  <si>
    <t>Metan CH4  (kg/km)</t>
  </si>
  <si>
    <t>Lustgas N2O (kg/km)</t>
  </si>
  <si>
    <t>Koldioxid CO2  (kg/h)</t>
  </si>
  <si>
    <t>Metan CH4  (kg/h)</t>
  </si>
  <si>
    <t>Lustgas N2O (kg/h)</t>
  </si>
  <si>
    <t>Höghöjdsfaktor</t>
  </si>
  <si>
    <t xml:space="preserve">Diesel </t>
  </si>
  <si>
    <t>Laddhybrid Bensin</t>
  </si>
  <si>
    <t>Laddhybrid Diesel</t>
  </si>
  <si>
    <t>Diesel (100% bio)</t>
  </si>
  <si>
    <t>Tunnelbana</t>
  </si>
  <si>
    <t>Pendeltåg</t>
  </si>
  <si>
    <t>Elbil (100 % el)</t>
  </si>
  <si>
    <t>Lätt lastbil bensin</t>
  </si>
  <si>
    <t>Lätt lastbil diesel</t>
  </si>
  <si>
    <t>Lätt lastbil bifuel bensin/gas</t>
  </si>
  <si>
    <t>Fordonsgas (blandning)</t>
  </si>
  <si>
    <t>Biogas (100% bio)</t>
  </si>
  <si>
    <t>Motorcykel (bensin)</t>
  </si>
  <si>
    <t>Moped (bensin)</t>
  </si>
  <si>
    <t>Spårtrafik [kg/personkm]</t>
  </si>
  <si>
    <t>Sträcka i personkm</t>
  </si>
  <si>
    <t>Snabbtåg (X2000, SJ3000)</t>
  </si>
  <si>
    <t>Intercitytåg (loktåg)</t>
  </si>
  <si>
    <t>Intercitytåg (loktåg med sovvagn)</t>
  </si>
  <si>
    <t>Regionaltåg (Regina, X40 etc.)</t>
  </si>
  <si>
    <t>Busstrafik [kg/personkm]</t>
  </si>
  <si>
    <t>* inkl lokaltåg i Stockholm (Saltsjöbanan, Roslagsbanan)</t>
  </si>
  <si>
    <t>Spårväg Stockholm*</t>
  </si>
  <si>
    <t xml:space="preserve">Spårväg Göteborg </t>
  </si>
  <si>
    <t>Spårväg Norrköping</t>
  </si>
  <si>
    <t>Antal resor</t>
  </si>
  <si>
    <t>Körsträcka i kilometer</t>
  </si>
  <si>
    <t>Kostnad i SEK</t>
  </si>
  <si>
    <t>Kostnad för resan i SEK</t>
  </si>
  <si>
    <t>Lätt lastbil eldriven</t>
  </si>
  <si>
    <r>
      <t xml:space="preserve">Koldioxid CO2  </t>
    </r>
    <r>
      <rPr>
        <sz val="10"/>
        <color theme="1"/>
        <rFont val="Arial"/>
        <family val="2"/>
      </rPr>
      <t>(kg/km; kg/kr; kg/resa)</t>
    </r>
  </si>
  <si>
    <t>Taxiresor Sverige generelllt</t>
  </si>
  <si>
    <t>Taxiresor Stockholm</t>
  </si>
  <si>
    <t>Stadsbuss (el)</t>
  </si>
  <si>
    <t>Stadsbuss (fordonsgas)</t>
  </si>
  <si>
    <t>Stadsbuss (biogas)</t>
  </si>
  <si>
    <t>Göteborg - Fredrikshamn</t>
  </si>
  <si>
    <t>Helsingborg - Helsingör</t>
  </si>
  <si>
    <t>Ystad - Rönne</t>
  </si>
  <si>
    <t>Trelleborg - Rostock</t>
  </si>
  <si>
    <t>Gotlandstrafiken</t>
  </si>
  <si>
    <t>Finlandsfärjor</t>
  </si>
  <si>
    <t>Övriga färjor utrikes</t>
  </si>
  <si>
    <t>Skördetröska</t>
  </si>
  <si>
    <t>&gt;560</t>
  </si>
  <si>
    <t>Gruvtruck/Tipptruck</t>
  </si>
  <si>
    <t>Truck</t>
  </si>
  <si>
    <t>Tung lastbil</t>
  </si>
  <si>
    <t>Kollektivtrafik skärgårdsfärjor (inkl Älvsnabben)</t>
  </si>
  <si>
    <t>* Flexifuel = en bil som kan köras på två bränslen</t>
  </si>
  <si>
    <t>Bifuel gas/bensin**</t>
  </si>
  <si>
    <t>Flexifuel E85/bensin*</t>
  </si>
  <si>
    <t>Nordisk ELmix</t>
  </si>
  <si>
    <t>EU-ELmix</t>
  </si>
  <si>
    <t>Svensk ELmix</t>
  </si>
  <si>
    <t>Förnyelsbar EL</t>
  </si>
  <si>
    <t>EU28-ELmix</t>
  </si>
  <si>
    <t>Biodiesel (HVO 100%)</t>
  </si>
  <si>
    <t>Utsläpp under transporten har satts till 0 i alla kategorier. Dessa värden avser endast utsläpp för elproduktionen som används vid framdrift av fordonet</t>
  </si>
  <si>
    <t>Stadsbuss (diesel)</t>
  </si>
  <si>
    <t>Stadsbuss (biodiesel 100%)</t>
  </si>
  <si>
    <t>* Denna ska användas om man tar med bil på båtresan.</t>
  </si>
  <si>
    <t>Koldioxid CO2  (kg/kg eller kg/l)</t>
  </si>
  <si>
    <t>Metan CH4  (kg/kg eller kg/l)</t>
  </si>
  <si>
    <t>Lustgas N2O (kg/kg eller kg/l)</t>
  </si>
  <si>
    <t>Flyg [kg/personkm]*</t>
  </si>
  <si>
    <t>Stockholm-Göteborg (400)</t>
  </si>
  <si>
    <t>Stockholm-Kiruna (920)</t>
  </si>
  <si>
    <t>Malmö-Östersund (850)</t>
  </si>
  <si>
    <t>Siffran i parentes avser avståndet i km</t>
  </si>
  <si>
    <t>Göteborg-Luleå (1020)</t>
  </si>
  <si>
    <t>Stockholm-Malmö (530)</t>
  </si>
  <si>
    <t>Stockholm-Kalmar (340)</t>
  </si>
  <si>
    <t>Göteborg-Malmö (320)</t>
  </si>
  <si>
    <t>Sjöfart [kg/(personkm+bilkm)*</t>
  </si>
  <si>
    <t>Summa:</t>
  </si>
  <si>
    <t xml:space="preserve">Summa: </t>
  </si>
  <si>
    <t xml:space="preserve">Redovisning av </t>
  </si>
  <si>
    <t>Klimatpåverkan (GWP)</t>
  </si>
  <si>
    <t>Koldioxid CO2  (kg/personkm)</t>
  </si>
  <si>
    <t>Metan CH4 (kg/personkm)</t>
  </si>
  <si>
    <t>Lustgas N2O (kg/personkm)</t>
  </si>
  <si>
    <t>Körsträcka Lastbil</t>
  </si>
  <si>
    <t>Bränsleförbrukning, personbil</t>
  </si>
  <si>
    <t>Bränsleförbrukning, arbetsmaskin</t>
  </si>
  <si>
    <t>Arbetsmaskin/Modell (timmar)</t>
  </si>
  <si>
    <t>(liter eller kg)</t>
  </si>
  <si>
    <t>Mata in värden här:</t>
  </si>
  <si>
    <t xml:space="preserve">Körsträcka Övriga motorfordon </t>
  </si>
  <si>
    <t>(fordonskm)</t>
  </si>
  <si>
    <t>(fordonskm, Kr, antal)</t>
  </si>
  <si>
    <t xml:space="preserve">Taxiresor Stockholm </t>
  </si>
  <si>
    <t>(personkm)</t>
  </si>
  <si>
    <t xml:space="preserve">Sjötransport med bil* </t>
  </si>
  <si>
    <t>(timmar i drift)</t>
  </si>
  <si>
    <t>(fordonskm, kr, antal)</t>
  </si>
  <si>
    <t>Svensk Elmix</t>
  </si>
  <si>
    <t>Nordisk Elmix</t>
  </si>
  <si>
    <t>EU28-Elmix</t>
  </si>
  <si>
    <t>GWP100</t>
  </si>
  <si>
    <t>Inmatning av resedata och summering av klimatutsläpp</t>
  </si>
  <si>
    <t>Flyg*</t>
  </si>
  <si>
    <t>Spårtrafik</t>
  </si>
  <si>
    <r>
      <t>Bränsle</t>
    </r>
    <r>
      <rPr>
        <b/>
        <sz val="10"/>
        <rFont val="Arial"/>
        <family val="2"/>
      </rPr>
      <t>framtagning</t>
    </r>
  </si>
  <si>
    <r>
      <t>Bränsle</t>
    </r>
    <r>
      <rPr>
        <b/>
        <sz val="10"/>
        <color theme="1"/>
        <rFont val="Arial"/>
        <family val="2"/>
      </rPr>
      <t>användning</t>
    </r>
  </si>
  <si>
    <t>Antal årsarbetskrafter:</t>
  </si>
  <si>
    <r>
      <t xml:space="preserve">För inmatning av specifik information vid färd av vägfordon där egna värden på utsläpp finns tillgängliga, gå till fliken </t>
    </r>
    <r>
      <rPr>
        <b/>
        <i/>
        <sz val="10"/>
        <color rgb="FF0070C0"/>
        <rFont val="Arial"/>
        <family val="2"/>
      </rPr>
      <t>Inmatning Väg spec fordonsinfo</t>
    </r>
  </si>
  <si>
    <r>
      <t xml:space="preserve">För inmatning av specifik information vid färd av vägfordon, gå till fliken </t>
    </r>
    <r>
      <rPr>
        <b/>
        <i/>
        <sz val="10"/>
        <color rgb="FF0070C0"/>
        <rFont val="Arial"/>
        <family val="2"/>
      </rPr>
      <t>Inmatning Väg spec fordonsinfo</t>
    </r>
  </si>
  <si>
    <t>Här kan användaren mata in egna emissionsfaktorer för klimatgaser under framtagande av bränsle samt under transport (Bränsleanvändning) om sådana finns tillgängliga.</t>
  </si>
  <si>
    <r>
      <t>Summa kg CO</t>
    </r>
    <r>
      <rPr>
        <b/>
        <vertAlign val="subscript"/>
        <sz val="10"/>
        <color theme="1"/>
        <rFont val="Arial"/>
        <family val="2"/>
      </rPr>
      <t>2-</t>
    </r>
    <r>
      <rPr>
        <b/>
        <sz val="10"/>
        <color theme="1"/>
        <rFont val="Arial"/>
        <family val="2"/>
      </rPr>
      <t>utsläpp</t>
    </r>
  </si>
  <si>
    <t>Växthusgaser (CO2-ekv)</t>
  </si>
  <si>
    <t>Methane (CH4)</t>
  </si>
  <si>
    <t>Carbon dioxide (CO2)</t>
  </si>
  <si>
    <t>Faktorerna avser Assessment Report 4 (AR4)</t>
  </si>
  <si>
    <t>(liter)</t>
  </si>
  <si>
    <t>SJ förnybar EL</t>
  </si>
  <si>
    <t xml:space="preserve">SJ Förnybar EL </t>
  </si>
  <si>
    <t>Elmoped</t>
  </si>
  <si>
    <t>Elcykel</t>
  </si>
  <si>
    <t>RESOR MED EGNA FORDON (fordonskm, kg, liter, kronor)</t>
  </si>
  <si>
    <t>Buss- egen (ägs av myndighet eller hyrd)</t>
  </si>
  <si>
    <t>Kollektivtrafik buss (Stockholm)</t>
  </si>
  <si>
    <t xml:space="preserve">Kollektivtrafik buss (Västmanland) </t>
  </si>
  <si>
    <t>Kollektivtrafik buss (Blekinge)</t>
  </si>
  <si>
    <t>Kollektivtrafik buss (Södermanland)</t>
  </si>
  <si>
    <t>Kollektivtrafik buss (Göteborg)</t>
  </si>
  <si>
    <t xml:space="preserve">Kollektivtrafik buss (Västra Götaland) </t>
  </si>
  <si>
    <t>Kollektivtrafik buss (Östergötland)</t>
  </si>
  <si>
    <t>Kollektivtrafik buss (Kronoberg)</t>
  </si>
  <si>
    <t>Kollektivtrafik buss (Dalarna)</t>
  </si>
  <si>
    <t>Kollektivtrafik buss (Halland)</t>
  </si>
  <si>
    <t>Kollektivtrafik buss (Örebro)</t>
  </si>
  <si>
    <t>Kollektivtrafik buss (Jönköping)</t>
  </si>
  <si>
    <t>Kollektivtrafik buss (Skåne)</t>
  </si>
  <si>
    <t>Kollektivtrafik buss (Gävleborg)</t>
  </si>
  <si>
    <t xml:space="preserve">Kollektivtrafik buss (Värmland) </t>
  </si>
  <si>
    <t>Kollektivtrafik buss (Kalmar)</t>
  </si>
  <si>
    <t xml:space="preserve">Kollektivtrafik buss (Jämtland) </t>
  </si>
  <si>
    <t>Kollektivtrafik buss (Västernorrland)</t>
  </si>
  <si>
    <t>Kollektivtrafik buss (Västerbotten)</t>
  </si>
  <si>
    <t>Kollektivtrafik buss (Uppland)</t>
  </si>
  <si>
    <t>Kollektivtrafik buss (Norrbotten)</t>
  </si>
  <si>
    <t>Kollektivtrafik buss (Gotland)</t>
  </si>
  <si>
    <t>Kollektivtrafik buss (Långfärdsbuss biodiesel 100%)*</t>
  </si>
  <si>
    <t>Kollektivtrafik buss (Långfärdsbuss)</t>
  </si>
  <si>
    <t>* t.ex. Flygbussarna</t>
  </si>
  <si>
    <t>Kollektivtrafik buss (el)</t>
  </si>
  <si>
    <t>Kollektivtrafik buss (diesel)</t>
  </si>
  <si>
    <t>Kollektivtrafik buss (fordonsgas)</t>
  </si>
  <si>
    <t>Kollektivtrafik buss (biogas)</t>
  </si>
  <si>
    <t>Kollektivtrafik buss (biodiesel 100%)</t>
  </si>
  <si>
    <t>Kollektivtrafik Buss</t>
  </si>
  <si>
    <r>
      <t xml:space="preserve">Personbil </t>
    </r>
    <r>
      <rPr>
        <b/>
        <i/>
        <sz val="10"/>
        <rFont val="Arial"/>
        <family val="2"/>
      </rPr>
      <t>och egen buss</t>
    </r>
  </si>
  <si>
    <r>
      <t xml:space="preserve">Körsträcka Personbil </t>
    </r>
    <r>
      <rPr>
        <b/>
        <i/>
        <sz val="10"/>
        <rFont val="Arial"/>
        <family val="2"/>
      </rPr>
      <t>och egen buss</t>
    </r>
  </si>
  <si>
    <t>Stockholm-Östersund (431)</t>
  </si>
  <si>
    <t>Växthusgaser (CO2-ekv) i 100-års perspektiv</t>
  </si>
  <si>
    <t>Kollektivtrafik buss Stockholm</t>
  </si>
  <si>
    <t>Kollektivtrafik buss Västmanland</t>
  </si>
  <si>
    <t>Kollektivtrafik buss Blekinge</t>
  </si>
  <si>
    <t>Kollektivtrafik buss Södermanland</t>
  </si>
  <si>
    <t>Kollektivtrafik buss Göteborg</t>
  </si>
  <si>
    <t>Kollektivtrafik buss Västra Götaland</t>
  </si>
  <si>
    <t>Kollektivtrafik buss Östergötland</t>
  </si>
  <si>
    <t>Kollektivtrafik buss Kronoberg</t>
  </si>
  <si>
    <t>Kollektivtrafik buss Dalarna</t>
  </si>
  <si>
    <t>Kollektivtrafik buss Halland</t>
  </si>
  <si>
    <t>Kollektivtrafik buss Örebro</t>
  </si>
  <si>
    <t>Kollektivtrafik buss Jönköping</t>
  </si>
  <si>
    <t>Kollektivtrafik buss Skåne</t>
  </si>
  <si>
    <t>Kollektivtrafik buss Gävleborg</t>
  </si>
  <si>
    <t>Kollektivtrafik buss Värmland</t>
  </si>
  <si>
    <t>Kollektivtrafik buss Kalmar</t>
  </si>
  <si>
    <t>Kollektivtrafik buss Jämtland</t>
  </si>
  <si>
    <t>Kollektivtrafik buss Västernorrland</t>
  </si>
  <si>
    <t>Kollektivtrafik buss Västerbotten</t>
  </si>
  <si>
    <t>Kollektivtrafik buss Uppland</t>
  </si>
  <si>
    <t>Kollektivtrafik buss Norrbotten</t>
  </si>
  <si>
    <t>Kollektivtrafik buss Gotland</t>
  </si>
  <si>
    <t>Flygresor utrikes och inrikes mer än 500 km</t>
  </si>
  <si>
    <t>Flygresor utrikes och inrikes mindre än 500 km</t>
  </si>
  <si>
    <t>Alla destinationer- ange personkilometrar</t>
  </si>
  <si>
    <t xml:space="preserve">* Ange kg-värdet direkt i cellen i kolumn G från www.flightemissionmap.org </t>
  </si>
  <si>
    <t>Europa utanför Norden (2000 km)</t>
  </si>
  <si>
    <t>Inrikes och Norden &lt; 500 km (400 km)</t>
  </si>
  <si>
    <t>Inrikes och Norden &gt; 500 km  (600 km)</t>
  </si>
  <si>
    <t>Utanför Europa (8000 km)</t>
  </si>
  <si>
    <t>Värdet i parentesen kan användas som schablon om sträckan inte är känd, men det rekommenderas att ta reda på rätt flygsträcka.</t>
  </si>
  <si>
    <t>Värdet i parentesen anger avståndet mellan destinationerna.</t>
  </si>
  <si>
    <t>Alla destinationer i världen- ange personkilometrar</t>
  </si>
  <si>
    <t>Alla destinationer i världen- ange kg CO2-ekv*</t>
  </si>
  <si>
    <t>Loktåg (Intercitytåg)</t>
  </si>
  <si>
    <t>Loktåg med sovvagn (Intercitytåg)</t>
  </si>
  <si>
    <t>Värdena nedan inkluderar den så kallade höghöjdseffekten</t>
  </si>
  <si>
    <t>Nedan visas sammanställning av utsläpp och total klimatpåverkan.</t>
  </si>
  <si>
    <t>Se särskilt dokument för förklaringar och metod</t>
  </si>
  <si>
    <t>För CO2 och GWP -värden för varje kategori för spårtrafik, se flik Spårtrafik</t>
  </si>
  <si>
    <t>Resor inom Sverige</t>
  </si>
  <si>
    <t>Förnybar Elmix</t>
  </si>
  <si>
    <t>Förnybar EL</t>
  </si>
  <si>
    <t>Samtliga flygresor</t>
  </si>
  <si>
    <t>Övriga resor inom Sverige och resor utanför Sverige.</t>
  </si>
  <si>
    <t>Nedan matas aktuell flygsträcka in i oranga fält (vid t.o.r dubbleras sträckan inom parentes). Varje flygresa ska bara anges en gång. Tänk på att ange alla turer!</t>
  </si>
  <si>
    <t>Sjötransport utan bil</t>
  </si>
  <si>
    <t>OBS! De två alternativen nedan kan INTE användas för att uppfylla kraven i Förordning (2009:907) om miljöledning i statliga myndigheter. Om cellen G173 används, så ska den matas in direkt som kg CO2-ekvivalenter.</t>
  </si>
  <si>
    <t xml:space="preserve">Exempel  : Är det ett sällskap på fem personer som totalt åkt 5 km i var, så ska siffran 25 matas in. </t>
  </si>
  <si>
    <t xml:space="preserve">Exempel: Är det ett sällskap på fem personer som totalt flugit 1000 km i var, så ska siffran 5000 matas in. </t>
  </si>
  <si>
    <t>Lila fält motsvarar rapporteringskraven enligt förordning (2009:907) om miljöledning i statliga myndigheter.</t>
  </si>
  <si>
    <r>
      <t xml:space="preserve">Nedan matas värden in som motsvarar den transport ni genomfört, de matas in i de </t>
    </r>
    <r>
      <rPr>
        <b/>
        <u/>
        <sz val="10"/>
        <color rgb="FF0070C0"/>
        <rFont val="Arial"/>
        <family val="2"/>
      </rPr>
      <t>ljusröda/oranga</t>
    </r>
    <r>
      <rPr>
        <b/>
        <sz val="10"/>
        <color rgb="FF0070C0"/>
        <rFont val="Arial"/>
        <family val="2"/>
      </rPr>
      <t xml:space="preserve"> cellerna. Obs, lägg särskilt märke till enheten beskriven i parentesen ovan varje avsnitt (kg, liter, fordonskm, personkm, kronor, antal , timmar)</t>
    </r>
  </si>
  <si>
    <t>Alternativt mått till årsarbetskraft (frivilligt, inte ett krav i förordningen):</t>
  </si>
  <si>
    <t>Denna gröna kolumn ska inte ingå i rapporteringen enligt miljöledningsförordningen.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</si>
</sst>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k_r_-;\-* #,##0.00\ _k_r_-;_-* &quot;-&quot;??\ _k_r_-;_-@_-"/>
    <numFmt numFmtId="165" formatCode="0.0000"/>
    <numFmt numFmtId="166" formatCode="0.00000"/>
    <numFmt numFmtId="167" formatCode="0.000000"/>
    <numFmt numFmtId="168" formatCode="0.000"/>
    <numFmt numFmtId="169" formatCode="0.0"/>
    <numFmt numFmtId="170" formatCode="#,###,##0"/>
    <numFmt numFmtId="171" formatCode="0.0000000"/>
    <numFmt numFmtId="172" formatCode="0.00000000"/>
    <numFmt numFmtId="173" formatCode="0.000000000"/>
    <numFmt numFmtId="174" formatCode="0.0000E+00"/>
  </numFmts>
  <fonts count="39"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Arial"/>
      <family val="2"/>
    </font>
    <font>
      <b/>
      <sz val="10"/>
      <color indexed="8"/>
      <name val="Arial"/>
      <family val="2"/>
    </font>
    <font>
      <b/>
      <sz val="10"/>
      <name val="Arial"/>
      <family val="2"/>
    </font>
    <font>
      <sz val="10"/>
      <name val="Arial"/>
      <family val="2"/>
    </font>
    <font>
      <sz val="10"/>
      <color indexed="8"/>
      <name val="Arial"/>
      <family val="2"/>
    </font>
    <font>
      <b/>
      <vertAlign val="subscript"/>
      <sz val="10"/>
      <name val="Arial"/>
      <family val="2"/>
    </font>
    <font>
      <sz val="8"/>
      <color indexed="81"/>
      <name val="Tahoma"/>
      <family val="2"/>
    </font>
    <font>
      <sz val="10"/>
      <color rgb="FFFF0000"/>
      <name val="Arial"/>
      <family val="2"/>
    </font>
    <font>
      <sz val="10"/>
      <color theme="1"/>
      <name val="Arial"/>
      <family val="2"/>
    </font>
    <font>
      <b/>
      <sz val="10"/>
      <color theme="1"/>
      <name val="Arial"/>
      <family val="2"/>
    </font>
    <font>
      <sz val="8"/>
      <color theme="1"/>
      <name val="Arial"/>
      <family val="2"/>
    </font>
    <font>
      <i/>
      <sz val="8"/>
      <name val="Arial"/>
      <family val="2"/>
    </font>
    <font>
      <sz val="9"/>
      <color indexed="81"/>
      <name val="Tahoma"/>
      <family val="2"/>
    </font>
    <font>
      <b/>
      <sz val="9"/>
      <color indexed="81"/>
      <name val="Tahoma"/>
      <family val="2"/>
    </font>
    <font>
      <sz val="10"/>
      <color rgb="FF0070C0"/>
      <name val="Arial"/>
      <family val="2"/>
    </font>
    <font>
      <i/>
      <sz val="10"/>
      <name val="Arial"/>
      <family val="2"/>
    </font>
    <font>
      <b/>
      <sz val="10"/>
      <color rgb="FFFF0000"/>
      <name val="Arial"/>
      <family val="2"/>
    </font>
    <font>
      <sz val="10"/>
      <color theme="0" tint="-0.34998626667073579"/>
      <name val="Arial"/>
      <family val="2"/>
    </font>
    <font>
      <b/>
      <i/>
      <sz val="10"/>
      <name val="Arial"/>
      <family val="2"/>
    </font>
    <font>
      <u/>
      <sz val="10"/>
      <color indexed="36"/>
      <name val="Arial"/>
      <family val="2"/>
    </font>
    <font>
      <u/>
      <sz val="10"/>
      <color indexed="12"/>
      <name val="Arial"/>
      <family val="2"/>
    </font>
    <font>
      <sz val="10"/>
      <color rgb="FF000000"/>
      <name val="Arial"/>
      <family val="2"/>
    </font>
    <font>
      <sz val="10"/>
      <color theme="1"/>
      <name val="Calibri"/>
      <family val="2"/>
      <scheme val="minor"/>
    </font>
    <font>
      <b/>
      <i/>
      <u/>
      <sz val="10"/>
      <name val="Arial"/>
      <family val="2"/>
    </font>
    <font>
      <i/>
      <sz val="8"/>
      <color theme="1"/>
      <name val="Arial"/>
      <family val="2"/>
    </font>
    <font>
      <b/>
      <sz val="14"/>
      <name val="Arial"/>
      <family val="2"/>
    </font>
    <font>
      <b/>
      <sz val="10"/>
      <color rgb="FF0070C0"/>
      <name val="Arial"/>
      <family val="2"/>
    </font>
    <font>
      <b/>
      <i/>
      <sz val="10"/>
      <color rgb="FF0070C0"/>
      <name val="Arial"/>
      <family val="2"/>
    </font>
    <font>
      <b/>
      <vertAlign val="subscript"/>
      <sz val="10"/>
      <color theme="1"/>
      <name val="Arial"/>
      <family val="2"/>
    </font>
    <font>
      <b/>
      <sz val="12"/>
      <color rgb="FF0070C0"/>
      <name val="Arial"/>
      <family val="2"/>
    </font>
    <font>
      <b/>
      <i/>
      <sz val="10"/>
      <color rgb="FFFF0000"/>
      <name val="Arial"/>
      <family val="2"/>
    </font>
    <font>
      <b/>
      <i/>
      <sz val="10"/>
      <color theme="1"/>
      <name val="Arial"/>
      <family val="2"/>
    </font>
    <font>
      <b/>
      <u/>
      <sz val="10"/>
      <color rgb="FF0070C0"/>
      <name val="Arial"/>
      <family val="2"/>
    </font>
  </fonts>
  <fills count="24">
    <fill>
      <patternFill patternType="none"/>
    </fill>
    <fill>
      <patternFill patternType="gray125"/>
    </fill>
    <fill>
      <patternFill patternType="lightUp">
        <fgColor indexed="23"/>
      </patternFill>
    </fill>
    <fill>
      <patternFill patternType="solid">
        <fgColor indexed="36"/>
        <bgColor indexed="22"/>
      </patternFill>
    </fill>
    <fill>
      <patternFill patternType="solid">
        <fgColor indexed="36"/>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92D050"/>
        <bgColor indexed="64"/>
      </patternFill>
    </fill>
    <fill>
      <patternFill patternType="solid">
        <fgColor theme="6" tint="0.39997558519241921"/>
        <bgColor indexed="64"/>
      </patternFill>
    </fill>
    <fill>
      <patternFill patternType="solid">
        <fgColor rgb="FFFFFFFF"/>
        <bgColor rgb="FFFFFFFF"/>
      </patternFill>
    </fill>
    <fill>
      <patternFill patternType="gray0625">
        <fgColor indexed="9"/>
      </patternFill>
    </fill>
    <fill>
      <patternFill patternType="solid">
        <fgColor theme="9" tint="0.39997558519241921"/>
        <bgColor indexed="64"/>
      </patternFill>
    </fill>
    <fill>
      <patternFill patternType="solid">
        <fgColor theme="9" tint="-0.249977111117893"/>
        <bgColor indexed="64"/>
      </patternFill>
    </fill>
    <fill>
      <patternFill patternType="solid">
        <fgColor theme="8" tint="0.59999389629810485"/>
        <bgColor indexed="31"/>
      </patternFill>
    </fill>
    <fill>
      <patternFill patternType="solid">
        <fgColor theme="3" tint="0.59999389629810485"/>
        <bgColor indexed="64"/>
      </patternFill>
    </fill>
    <fill>
      <patternFill patternType="solid">
        <fgColor theme="3" tint="0.59999389629810485"/>
        <bgColor indexed="22"/>
      </patternFill>
    </fill>
    <fill>
      <patternFill patternType="solid">
        <fgColor theme="0" tint="-0.14999847407452621"/>
        <bgColor indexed="22"/>
      </patternFill>
    </fill>
    <fill>
      <patternFill patternType="solid">
        <fgColor rgb="FFFFCCFF"/>
        <bgColor indexed="64"/>
      </patternFill>
    </fill>
    <fill>
      <patternFill patternType="solid">
        <fgColor theme="7"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23"/>
      </right>
      <top style="medium">
        <color indexed="23"/>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3">
    <xf numFmtId="0" fontId="0" fillId="0" borderId="0"/>
    <xf numFmtId="0" fontId="3" fillId="0" borderId="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170" fontId="27" fillId="14" borderId="0" applyNumberFormat="0" applyBorder="0">
      <alignment horizontal="right"/>
      <protection locked="0"/>
    </xf>
    <xf numFmtId="0" fontId="2" fillId="0" borderId="0"/>
    <xf numFmtId="0" fontId="28" fillId="0" borderId="0"/>
    <xf numFmtId="0" fontId="29" fillId="0" borderId="0" applyNumberFormat="0" applyFill="0" applyBorder="0" applyAlignment="0" applyProtection="0"/>
    <xf numFmtId="170" fontId="27" fillId="14" borderId="0" applyNumberFormat="0" applyBorder="0">
      <alignment horizontal="left"/>
      <protection locked="0"/>
    </xf>
    <xf numFmtId="170" fontId="27" fillId="14" borderId="0" applyNumberFormat="0" applyBorder="0">
      <alignment horizontal="left"/>
      <protection locked="0"/>
    </xf>
    <xf numFmtId="170" fontId="7" fillId="15" borderId="0" applyNumberFormat="0" applyBorder="0">
      <protection locked="0"/>
    </xf>
    <xf numFmtId="164" fontId="3"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335">
    <xf numFmtId="0" fontId="0" fillId="0" borderId="0" xfId="0"/>
    <xf numFmtId="0" fontId="4" fillId="0" borderId="0" xfId="0" applyFont="1"/>
    <xf numFmtId="0" fontId="4" fillId="0" borderId="0" xfId="0" applyFont="1" applyAlignment="1">
      <alignment horizontal="right"/>
    </xf>
    <xf numFmtId="0" fontId="9" fillId="0" borderId="0" xfId="0" applyFont="1"/>
    <xf numFmtId="0" fontId="6" fillId="0" borderId="0" xfId="0" applyFont="1"/>
    <xf numFmtId="0" fontId="6" fillId="0" borderId="0" xfId="0" applyFont="1" applyAlignment="1">
      <alignment horizontal="center"/>
    </xf>
    <xf numFmtId="166" fontId="6" fillId="0" borderId="0" xfId="0" applyNumberFormat="1" applyFont="1"/>
    <xf numFmtId="0" fontId="9" fillId="0" borderId="0" xfId="0" applyFont="1" applyBorder="1"/>
    <xf numFmtId="0" fontId="8" fillId="0" borderId="0" xfId="0" applyFont="1" applyBorder="1"/>
    <xf numFmtId="0" fontId="6" fillId="0" borderId="0" xfId="0" applyFont="1" applyFill="1" applyBorder="1"/>
    <xf numFmtId="0" fontId="7" fillId="0" borderId="0" xfId="0" applyFont="1" applyFill="1" applyBorder="1" applyAlignment="1">
      <alignment vertical="top" wrapText="1"/>
    </xf>
    <xf numFmtId="0" fontId="4" fillId="0" borderId="0" xfId="0" applyFont="1" applyFill="1" applyBorder="1" applyAlignment="1">
      <alignment horizontal="right"/>
    </xf>
    <xf numFmtId="0" fontId="6" fillId="0" borderId="0" xfId="0" applyFont="1" applyFill="1" applyBorder="1" applyAlignment="1">
      <alignment horizontal="center" vertical="top"/>
    </xf>
    <xf numFmtId="0" fontId="8" fillId="0" borderId="0" xfId="0" applyFont="1" applyBorder="1" applyAlignment="1">
      <alignment horizontal="right"/>
    </xf>
    <xf numFmtId="0" fontId="4" fillId="0" borderId="0" xfId="0" applyFont="1" applyFill="1" applyBorder="1" applyAlignment="1">
      <alignment horizontal="right" vertical="top" wrapText="1"/>
    </xf>
    <xf numFmtId="0" fontId="6" fillId="0" borderId="0" xfId="0" applyFont="1" applyFill="1" applyBorder="1" applyAlignment="1">
      <alignment vertical="top"/>
    </xf>
    <xf numFmtId="0" fontId="6" fillId="0" borderId="0" xfId="0" applyFont="1" applyBorder="1"/>
    <xf numFmtId="0" fontId="4" fillId="0" borderId="0" xfId="0" applyFont="1" applyBorder="1" applyAlignment="1">
      <alignment horizontal="center"/>
    </xf>
    <xf numFmtId="0" fontId="5" fillId="0" borderId="0" xfId="0" applyFont="1"/>
    <xf numFmtId="0" fontId="3" fillId="0" borderId="0" xfId="0" applyFont="1"/>
    <xf numFmtId="0" fontId="4"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4" fillId="3" borderId="1" xfId="0" applyFont="1" applyFill="1" applyBorder="1" applyAlignment="1">
      <alignment vertical="center" wrapText="1"/>
    </xf>
    <xf numFmtId="0" fontId="6" fillId="0" borderId="0" xfId="0" applyFont="1" applyFill="1" applyBorder="1" applyAlignment="1">
      <alignment horizontal="center"/>
    </xf>
    <xf numFmtId="0" fontId="8" fillId="4" borderId="1" xfId="0" applyFont="1" applyFill="1" applyBorder="1" applyAlignment="1">
      <alignment wrapText="1"/>
    </xf>
    <xf numFmtId="0" fontId="10" fillId="0" borderId="1" xfId="0" applyFont="1" applyFill="1" applyBorder="1" applyAlignment="1">
      <alignment horizontal="left" vertical="top" wrapText="1"/>
    </xf>
    <xf numFmtId="0" fontId="6" fillId="2" borderId="1" xfId="0" applyFont="1" applyFill="1" applyBorder="1" applyAlignment="1">
      <alignment vertical="top"/>
    </xf>
    <xf numFmtId="168" fontId="6" fillId="0" borderId="1" xfId="0" applyNumberFormat="1" applyFont="1" applyBorder="1" applyAlignment="1">
      <alignment horizontal="center"/>
    </xf>
    <xf numFmtId="168" fontId="4" fillId="0" borderId="0" xfId="0" applyNumberFormat="1" applyFont="1" applyAlignment="1">
      <alignment horizontal="center"/>
    </xf>
    <xf numFmtId="0" fontId="4" fillId="4" borderId="1" xfId="0" applyFont="1" applyFill="1" applyBorder="1" applyAlignment="1">
      <alignment horizontal="left" vertical="center" wrapText="1"/>
    </xf>
    <xf numFmtId="0" fontId="0" fillId="0" borderId="1" xfId="0" applyBorder="1"/>
    <xf numFmtId="0" fontId="4" fillId="4" borderId="1" xfId="0" applyFont="1" applyFill="1" applyBorder="1" applyAlignment="1">
      <alignment vertical="center"/>
    </xf>
    <xf numFmtId="0" fontId="14" fillId="0" borderId="1" xfId="0" applyFont="1" applyBorder="1"/>
    <xf numFmtId="0" fontId="14" fillId="0" borderId="1" xfId="0" applyFont="1" applyBorder="1" applyAlignment="1">
      <alignment horizontal="center"/>
    </xf>
    <xf numFmtId="0" fontId="14" fillId="0" borderId="1" xfId="0" applyFont="1" applyFill="1" applyBorder="1" applyAlignment="1">
      <alignment vertical="top" wrapText="1"/>
    </xf>
    <xf numFmtId="0" fontId="14" fillId="0" borderId="0" xfId="0" applyFont="1"/>
    <xf numFmtId="0" fontId="14" fillId="0" borderId="1" xfId="0" applyFont="1" applyFill="1" applyBorder="1" applyAlignment="1">
      <alignment horizontal="left" vertical="center" wrapText="1"/>
    </xf>
    <xf numFmtId="169" fontId="14" fillId="0" borderId="1" xfId="0" applyNumberFormat="1" applyFont="1" applyBorder="1" applyAlignment="1">
      <alignment horizontal="center"/>
    </xf>
    <xf numFmtId="0" fontId="16" fillId="0" borderId="0" xfId="0" applyFont="1"/>
    <xf numFmtId="0" fontId="15" fillId="4" borderId="1" xfId="0" applyFont="1" applyFill="1" applyBorder="1" applyAlignment="1">
      <alignment wrapText="1"/>
    </xf>
    <xf numFmtId="0" fontId="14" fillId="0" borderId="1" xfId="0" applyFont="1" applyFill="1" applyBorder="1" applyAlignment="1">
      <alignment horizontal="center"/>
    </xf>
    <xf numFmtId="0" fontId="17" fillId="0" borderId="0" xfId="0" applyFont="1"/>
    <xf numFmtId="168" fontId="14" fillId="0" borderId="1" xfId="0" applyNumberFormat="1" applyFont="1" applyBorder="1" applyAlignment="1">
      <alignment horizontal="center"/>
    </xf>
    <xf numFmtId="168" fontId="14" fillId="0" borderId="1" xfId="0" applyNumberFormat="1" applyFont="1" applyFill="1" applyBorder="1" applyAlignment="1">
      <alignment horizontal="center"/>
    </xf>
    <xf numFmtId="0" fontId="4" fillId="0" borderId="1" xfId="0" applyFont="1" applyBorder="1"/>
    <xf numFmtId="0" fontId="4" fillId="0" borderId="1" xfId="0" applyFont="1" applyBorder="1" applyAlignment="1">
      <alignment horizontal="right"/>
    </xf>
    <xf numFmtId="0" fontId="3" fillId="6" borderId="1" xfId="0" applyFont="1" applyFill="1" applyBorder="1" applyAlignment="1">
      <alignment horizontal="center"/>
    </xf>
    <xf numFmtId="0" fontId="14" fillId="6" borderId="1" xfId="0" applyFont="1" applyFill="1" applyBorder="1" applyAlignment="1">
      <alignment horizontal="center" wrapText="1"/>
    </xf>
    <xf numFmtId="0" fontId="3" fillId="8" borderId="1" xfId="0" applyFont="1" applyFill="1" applyBorder="1" applyAlignment="1">
      <alignment horizontal="center"/>
    </xf>
    <xf numFmtId="0" fontId="14" fillId="8" borderId="1" xfId="0" applyFont="1" applyFill="1" applyBorder="1" applyAlignment="1">
      <alignment horizontal="center" wrapText="1"/>
    </xf>
    <xf numFmtId="0" fontId="3" fillId="9" borderId="1" xfId="0" applyFont="1" applyFill="1" applyBorder="1" applyAlignment="1">
      <alignment horizontal="center"/>
    </xf>
    <xf numFmtId="0" fontId="14" fillId="9" borderId="1" xfId="0" applyFont="1" applyFill="1" applyBorder="1" applyAlignment="1">
      <alignment horizontal="center" wrapText="1"/>
    </xf>
    <xf numFmtId="0" fontId="3" fillId="0" borderId="1" xfId="0" applyFont="1" applyBorder="1" applyAlignment="1">
      <alignment horizontal="right"/>
    </xf>
    <xf numFmtId="0" fontId="0" fillId="0" borderId="0" xfId="0" applyFont="1" applyFill="1" applyAlignment="1">
      <alignment horizontal="left"/>
    </xf>
    <xf numFmtId="0" fontId="0" fillId="0" borderId="0" xfId="0" applyAlignment="1">
      <alignment horizontal="left"/>
    </xf>
    <xf numFmtId="0" fontId="3" fillId="0" borderId="0" xfId="0" applyFont="1" applyAlignment="1">
      <alignment horizontal="left"/>
    </xf>
    <xf numFmtId="0" fontId="4" fillId="6" borderId="1" xfId="0" applyFont="1" applyFill="1" applyBorder="1" applyAlignment="1">
      <alignment horizontal="center" vertical="center" wrapText="1"/>
    </xf>
    <xf numFmtId="0" fontId="6" fillId="6" borderId="1" xfId="0" applyFont="1" applyFill="1" applyBorder="1"/>
    <xf numFmtId="0" fontId="4" fillId="5" borderId="6" xfId="0" applyFont="1" applyFill="1" applyBorder="1" applyAlignment="1">
      <alignment horizontal="center" vertical="center"/>
    </xf>
    <xf numFmtId="0" fontId="13" fillId="0" borderId="1" xfId="0" applyFont="1" applyBorder="1"/>
    <xf numFmtId="0" fontId="13" fillId="0" borderId="0" xfId="0" applyFont="1"/>
    <xf numFmtId="0" fontId="4" fillId="0" borderId="0" xfId="0" applyFont="1" applyAlignment="1">
      <alignment horizontal="left"/>
    </xf>
    <xf numFmtId="0" fontId="3" fillId="0" borderId="0" xfId="0" applyFont="1" applyFill="1" applyAlignment="1">
      <alignment horizontal="left"/>
    </xf>
    <xf numFmtId="0" fontId="20" fillId="0" borderId="0" xfId="0" applyFont="1" applyFill="1" applyAlignment="1">
      <alignment horizontal="left"/>
    </xf>
    <xf numFmtId="0" fontId="6" fillId="0" borderId="0" xfId="0" applyFont="1" applyFill="1"/>
    <xf numFmtId="0" fontId="6" fillId="6" borderId="6" xfId="0" applyFont="1" applyFill="1" applyBorder="1"/>
    <xf numFmtId="0" fontId="4" fillId="4" borderId="6" xfId="0" applyFont="1" applyFill="1" applyBorder="1" applyAlignment="1">
      <alignment vertical="center" wrapText="1"/>
    </xf>
    <xf numFmtId="0" fontId="21" fillId="7" borderId="1" xfId="0" applyFont="1" applyFill="1" applyBorder="1" applyProtection="1">
      <protection locked="0"/>
    </xf>
    <xf numFmtId="0" fontId="6" fillId="7" borderId="1" xfId="0" applyFont="1" applyFill="1" applyBorder="1" applyAlignment="1" applyProtection="1">
      <alignment horizontal="center"/>
      <protection locked="0"/>
    </xf>
    <xf numFmtId="0" fontId="4" fillId="10" borderId="1" xfId="0" applyFont="1" applyFill="1" applyBorder="1" applyAlignment="1">
      <alignment horizontal="center" vertical="center"/>
    </xf>
    <xf numFmtId="0" fontId="0" fillId="5" borderId="1" xfId="0" applyFill="1" applyBorder="1"/>
    <xf numFmtId="0" fontId="0" fillId="11" borderId="0" xfId="0" applyFill="1"/>
    <xf numFmtId="0" fontId="0" fillId="11" borderId="1" xfId="0" applyFill="1" applyBorder="1"/>
    <xf numFmtId="0" fontId="10" fillId="0" borderId="0" xfId="0" applyFont="1" applyFill="1" applyBorder="1" applyAlignment="1" applyProtection="1">
      <alignment horizontal="center" vertical="top" wrapText="1"/>
      <protection locked="0"/>
    </xf>
    <xf numFmtId="0" fontId="0" fillId="0" borderId="0" xfId="0" applyFill="1" applyBorder="1"/>
    <xf numFmtId="0" fontId="0" fillId="0" borderId="0" xfId="0" applyFill="1"/>
    <xf numFmtId="0" fontId="21" fillId="0" borderId="0" xfId="0" applyFont="1"/>
    <xf numFmtId="0" fontId="4" fillId="0" borderId="0" xfId="0" applyFont="1" applyFill="1"/>
    <xf numFmtId="0" fontId="0" fillId="0" borderId="0" xfId="0" applyBorder="1"/>
    <xf numFmtId="0" fontId="0" fillId="0" borderId="0" xfId="0" applyAlignment="1">
      <alignment horizontal="center"/>
    </xf>
    <xf numFmtId="0" fontId="4" fillId="0" borderId="6"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wrapText="1"/>
    </xf>
    <xf numFmtId="0" fontId="15" fillId="4" borderId="1" xfId="0" applyFont="1" applyFill="1" applyBorder="1" applyAlignment="1">
      <alignment horizontal="centerContinuous" vertical="center" wrapText="1"/>
    </xf>
    <xf numFmtId="0" fontId="15" fillId="4"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1" xfId="0" applyBorder="1" applyAlignment="1">
      <alignment horizontal="center"/>
    </xf>
    <xf numFmtId="0" fontId="6" fillId="0" borderId="0" xfId="0" applyFont="1" applyFill="1" applyAlignment="1">
      <alignment horizontal="center"/>
    </xf>
    <xf numFmtId="0" fontId="14" fillId="0" borderId="0" xfId="0" applyFont="1" applyFill="1" applyBorder="1" applyAlignment="1">
      <alignment horizontal="left" vertical="center" wrapText="1"/>
    </xf>
    <xf numFmtId="0" fontId="14" fillId="0" borderId="0" xfId="0" applyFont="1" applyFill="1" applyBorder="1"/>
    <xf numFmtId="0" fontId="14" fillId="0" borderId="0" xfId="0" applyFont="1" applyFill="1" applyBorder="1" applyAlignment="1" applyProtection="1">
      <alignment horizontal="center" vertical="center"/>
      <protection locked="0"/>
    </xf>
    <xf numFmtId="0" fontId="6" fillId="0" borderId="1" xfId="0" applyFont="1" applyBorder="1" applyAlignment="1">
      <alignment horizontal="center"/>
    </xf>
    <xf numFmtId="0" fontId="22" fillId="0" borderId="0" xfId="0" applyFont="1"/>
    <xf numFmtId="0" fontId="0" fillId="0" borderId="0" xfId="0" applyFill="1" applyAlignment="1">
      <alignment horizontal="center"/>
    </xf>
    <xf numFmtId="0" fontId="14" fillId="0" borderId="0" xfId="0" applyFont="1" applyFill="1" applyBorder="1" applyAlignment="1" applyProtection="1">
      <alignment horizontal="center"/>
      <protection locked="0"/>
    </xf>
    <xf numFmtId="0" fontId="0" fillId="0" borderId="0" xfId="0" applyFill="1" applyBorder="1" applyAlignment="1">
      <alignment horizontal="center"/>
    </xf>
    <xf numFmtId="0" fontId="14" fillId="0" borderId="0" xfId="0" applyFont="1" applyBorder="1"/>
    <xf numFmtId="0" fontId="0" fillId="0" borderId="0" xfId="0" applyBorder="1" applyAlignment="1">
      <alignment horizontal="center"/>
    </xf>
    <xf numFmtId="167" fontId="0" fillId="0" borderId="0" xfId="0" applyNumberFormat="1" applyBorder="1" applyAlignment="1">
      <alignment horizontal="center"/>
    </xf>
    <xf numFmtId="0" fontId="4" fillId="5" borderId="1" xfId="0" applyFont="1" applyFill="1" applyBorder="1" applyAlignment="1">
      <alignment horizontal="center" vertical="center"/>
    </xf>
    <xf numFmtId="0" fontId="15" fillId="0" borderId="1" xfId="0" applyFont="1" applyBorder="1" applyAlignment="1">
      <alignment horizontal="left"/>
    </xf>
    <xf numFmtId="0" fontId="4" fillId="0" borderId="0" xfId="0" applyFont="1" applyAlignment="1">
      <alignment horizontal="center"/>
    </xf>
    <xf numFmtId="0" fontId="6" fillId="0" borderId="0" xfId="0" applyFont="1" applyBorder="1" applyAlignment="1">
      <alignment horizontal="center"/>
    </xf>
    <xf numFmtId="0" fontId="30" fillId="0" borderId="0" xfId="0" applyFont="1" applyBorder="1"/>
    <xf numFmtId="0" fontId="30" fillId="0" borderId="0" xfId="0" applyFont="1"/>
    <xf numFmtId="0" fontId="6" fillId="11" borderId="0" xfId="0" applyFont="1" applyFill="1"/>
    <xf numFmtId="165" fontId="0" fillId="0" borderId="1" xfId="0" applyNumberFormat="1" applyBorder="1" applyAlignment="1">
      <alignment horizontal="center"/>
    </xf>
    <xf numFmtId="0" fontId="24" fillId="4" borderId="1" xfId="0" applyFont="1" applyFill="1" applyBorder="1" applyAlignment="1">
      <alignment horizontal="left" vertical="center" wrapText="1"/>
    </xf>
    <xf numFmtId="0" fontId="24" fillId="16" borderId="1" xfId="0" applyFont="1" applyFill="1" applyBorder="1" applyAlignment="1">
      <alignment horizontal="center"/>
    </xf>
    <xf numFmtId="0" fontId="24" fillId="7" borderId="1" xfId="0" applyFont="1" applyFill="1" applyBorder="1" applyAlignment="1">
      <alignment horizontal="center"/>
    </xf>
    <xf numFmtId="0" fontId="24" fillId="12" borderId="1" xfId="0" applyFont="1" applyFill="1" applyBorder="1" applyAlignment="1">
      <alignment horizontal="center"/>
    </xf>
    <xf numFmtId="0" fontId="24" fillId="17" borderId="1" xfId="0" applyFont="1" applyFill="1" applyBorder="1" applyAlignment="1">
      <alignment horizontal="center"/>
    </xf>
    <xf numFmtId="1" fontId="14" fillId="13" borderId="1" xfId="0" applyNumberFormat="1" applyFont="1" applyFill="1" applyBorder="1" applyAlignment="1">
      <alignment horizontal="right"/>
    </xf>
    <xf numFmtId="168" fontId="0" fillId="0" borderId="1" xfId="0" applyNumberFormat="1" applyBorder="1" applyAlignment="1">
      <alignment horizontal="center"/>
    </xf>
    <xf numFmtId="165" fontId="3" fillId="0" borderId="6" xfId="0" applyNumberFormat="1" applyFont="1" applyFill="1" applyBorder="1" applyAlignment="1">
      <alignment horizontal="center" vertical="center"/>
    </xf>
    <xf numFmtId="165" fontId="3" fillId="0" borderId="1" xfId="0" applyNumberFormat="1" applyFont="1" applyFill="1" applyBorder="1" applyAlignment="1">
      <alignment horizontal="center" vertical="center"/>
    </xf>
    <xf numFmtId="168" fontId="3" fillId="0" borderId="1" xfId="0" applyNumberFormat="1" applyFont="1" applyFill="1" applyBorder="1" applyAlignment="1">
      <alignment horizontal="center" vertical="center"/>
    </xf>
    <xf numFmtId="165" fontId="6" fillId="0" borderId="1" xfId="0" applyNumberFormat="1" applyFont="1" applyBorder="1" applyAlignment="1">
      <alignment horizontal="center"/>
    </xf>
    <xf numFmtId="168" fontId="6" fillId="0" borderId="6" xfId="0" applyNumberFormat="1" applyFont="1" applyFill="1" applyBorder="1" applyAlignment="1">
      <alignment horizontal="center"/>
    </xf>
    <xf numFmtId="168" fontId="6" fillId="0" borderId="1" xfId="0" applyNumberFormat="1" applyFont="1" applyFill="1" applyBorder="1" applyAlignment="1">
      <alignment horizontal="center"/>
    </xf>
    <xf numFmtId="0" fontId="4" fillId="0" borderId="0" xfId="0" applyFont="1" applyFill="1" applyBorder="1" applyAlignment="1">
      <alignment horizontal="center" vertical="center" wrapText="1"/>
    </xf>
    <xf numFmtId="0" fontId="3" fillId="0" borderId="1" xfId="0" applyFont="1" applyFill="1" applyBorder="1" applyAlignment="1">
      <alignment vertical="center"/>
    </xf>
    <xf numFmtId="0" fontId="4" fillId="0" borderId="0" xfId="0" applyFont="1" applyBorder="1"/>
    <xf numFmtId="168" fontId="3" fillId="0" borderId="0" xfId="0" applyNumberFormat="1" applyFont="1" applyFill="1" applyBorder="1" applyAlignment="1">
      <alignment horizontal="center"/>
    </xf>
    <xf numFmtId="165" fontId="14" fillId="0" borderId="6" xfId="0" applyNumberFormat="1" applyFont="1" applyFill="1" applyBorder="1" applyAlignment="1">
      <alignment horizontal="center" vertical="center"/>
    </xf>
    <xf numFmtId="168" fontId="14" fillId="0" borderId="6" xfId="0" applyNumberFormat="1" applyFont="1" applyFill="1" applyBorder="1" applyAlignment="1">
      <alignment horizontal="center"/>
    </xf>
    <xf numFmtId="165" fontId="14" fillId="0" borderId="1" xfId="0" applyNumberFormat="1" applyFont="1" applyFill="1" applyBorder="1" applyAlignment="1">
      <alignment horizontal="center" vertical="center"/>
    </xf>
    <xf numFmtId="166" fontId="23" fillId="0" borderId="0" xfId="0" applyNumberFormat="1" applyFont="1"/>
    <xf numFmtId="0" fontId="8" fillId="6" borderId="1" xfId="0" applyFont="1" applyFill="1" applyBorder="1" applyAlignment="1">
      <alignment horizontal="center" vertical="center" wrapText="1"/>
    </xf>
    <xf numFmtId="0" fontId="8" fillId="6" borderId="1" xfId="0" applyFont="1" applyFill="1" applyBorder="1" applyAlignment="1">
      <alignment vertical="center"/>
    </xf>
    <xf numFmtId="0" fontId="6" fillId="7" borderId="1" xfId="0" applyFont="1" applyFill="1" applyBorder="1"/>
    <xf numFmtId="0" fontId="4" fillId="7" borderId="1" xfId="0" applyFont="1" applyFill="1" applyBorder="1" applyAlignment="1">
      <alignment horizontal="center" wrapText="1"/>
    </xf>
    <xf numFmtId="0" fontId="3" fillId="7" borderId="1" xfId="0" applyFont="1" applyFill="1" applyBorder="1" applyProtection="1">
      <protection locked="0"/>
    </xf>
    <xf numFmtId="0" fontId="6" fillId="7" borderId="1" xfId="0" applyFont="1" applyFill="1" applyBorder="1" applyProtection="1">
      <protection locked="0"/>
    </xf>
    <xf numFmtId="0" fontId="4" fillId="6" borderId="6" xfId="0" applyFont="1" applyFill="1" applyBorder="1" applyAlignment="1">
      <alignment horizontal="center" vertical="center" wrapText="1"/>
    </xf>
    <xf numFmtId="0" fontId="8" fillId="6" borderId="6" xfId="0" applyFont="1" applyFill="1" applyBorder="1" applyAlignment="1">
      <alignment vertical="center"/>
    </xf>
    <xf numFmtId="0" fontId="8" fillId="6" borderId="6" xfId="0" applyFont="1" applyFill="1" applyBorder="1" applyAlignment="1">
      <alignment horizontal="center" vertical="center" wrapText="1"/>
    </xf>
    <xf numFmtId="0" fontId="21" fillId="11" borderId="1" xfId="0" applyFont="1" applyFill="1" applyBorder="1" applyAlignment="1">
      <alignment vertical="center"/>
    </xf>
    <xf numFmtId="0" fontId="4" fillId="5" borderId="1" xfId="0" applyFont="1" applyFill="1" applyBorder="1" applyAlignment="1">
      <alignment horizontal="center" vertical="center" wrapText="1"/>
    </xf>
    <xf numFmtId="0" fontId="0" fillId="18" borderId="0" xfId="0" applyFill="1" applyBorder="1"/>
    <xf numFmtId="0" fontId="4" fillId="0" borderId="7" xfId="0" applyFont="1" applyFill="1" applyBorder="1" applyAlignment="1">
      <alignment horizontal="right" vertical="center" wrapText="1"/>
    </xf>
    <xf numFmtId="0" fontId="15" fillId="0" borderId="7" xfId="0" applyFont="1" applyFill="1" applyBorder="1" applyAlignment="1">
      <alignment horizontal="right"/>
    </xf>
    <xf numFmtId="0" fontId="4" fillId="0" borderId="10" xfId="0" applyFont="1" applyFill="1" applyBorder="1" applyAlignment="1">
      <alignment horizontal="right" vertical="center" wrapText="1"/>
    </xf>
    <xf numFmtId="0" fontId="30" fillId="0" borderId="10" xfId="0" applyFont="1" applyFill="1" applyBorder="1" applyAlignment="1">
      <alignment vertical="top" wrapText="1"/>
    </xf>
    <xf numFmtId="165" fontId="4" fillId="0" borderId="0" xfId="0" applyNumberFormat="1" applyFont="1" applyAlignment="1">
      <alignment horizontal="center"/>
    </xf>
    <xf numFmtId="0" fontId="15" fillId="0" borderId="0" xfId="0" applyFont="1" applyFill="1" applyBorder="1" applyAlignment="1" applyProtection="1">
      <alignment horizontal="center" vertical="center"/>
      <protection locked="0"/>
    </xf>
    <xf numFmtId="0" fontId="4" fillId="0" borderId="0" xfId="0" applyFont="1" applyFill="1" applyBorder="1"/>
    <xf numFmtId="165" fontId="4" fillId="0" borderId="0" xfId="0" applyNumberFormat="1" applyFont="1" applyFill="1" applyBorder="1" applyAlignment="1">
      <alignment horizontal="center"/>
    </xf>
    <xf numFmtId="0" fontId="4" fillId="0" borderId="0" xfId="0" applyFont="1" applyFill="1" applyBorder="1" applyAlignment="1">
      <alignment horizontal="center" vertical="top"/>
    </xf>
    <xf numFmtId="0" fontId="4" fillId="0" borderId="0" xfId="0" applyFont="1" applyFill="1" applyBorder="1" applyAlignment="1">
      <alignment vertical="top"/>
    </xf>
    <xf numFmtId="0" fontId="7" fillId="0" borderId="0" xfId="0" applyFont="1" applyFill="1" applyBorder="1" applyAlignment="1">
      <alignment horizontal="left" vertical="top" wrapText="1"/>
    </xf>
    <xf numFmtId="171" fontId="0" fillId="0" borderId="0" xfId="0" applyNumberFormat="1" applyBorder="1" applyAlignment="1">
      <alignment horizontal="center"/>
    </xf>
    <xf numFmtId="167" fontId="3" fillId="0" borderId="0" xfId="0" applyNumberFormat="1" applyFont="1" applyFill="1" applyBorder="1" applyAlignment="1">
      <alignment horizontal="center"/>
    </xf>
    <xf numFmtId="167" fontId="14" fillId="0" borderId="0" xfId="0" applyNumberFormat="1" applyFont="1" applyFill="1" applyBorder="1" applyAlignment="1">
      <alignment horizontal="center" wrapText="1"/>
    </xf>
    <xf numFmtId="172" fontId="3" fillId="0" borderId="0" xfId="0" applyNumberFormat="1" applyFont="1" applyFill="1" applyBorder="1" applyAlignment="1">
      <alignment horizontal="center"/>
    </xf>
    <xf numFmtId="0" fontId="3" fillId="0" borderId="0" xfId="0" applyFont="1" applyFill="1" applyBorder="1" applyAlignment="1">
      <alignment horizontal="center" vertical="center" wrapText="1"/>
    </xf>
    <xf numFmtId="0" fontId="15" fillId="0" borderId="0" xfId="0" applyFont="1" applyBorder="1" applyAlignment="1">
      <alignment horizontal="right"/>
    </xf>
    <xf numFmtId="0" fontId="15" fillId="0" borderId="0" xfId="0" applyFont="1" applyFill="1" applyBorder="1" applyAlignment="1">
      <alignment horizontal="right"/>
    </xf>
    <xf numFmtId="167" fontId="0" fillId="0" borderId="0" xfId="0" applyNumberFormat="1" applyFill="1" applyBorder="1"/>
    <xf numFmtId="0" fontId="14" fillId="0" borderId="0" xfId="0" applyFont="1" applyFill="1" applyBorder="1" applyAlignment="1">
      <alignment horizontal="center"/>
    </xf>
    <xf numFmtId="0" fontId="15" fillId="0" borderId="0" xfId="0" applyFont="1" applyFill="1" applyBorder="1" applyAlignment="1" applyProtection="1">
      <alignment horizontal="center"/>
      <protection locked="0"/>
    </xf>
    <xf numFmtId="172" fontId="15" fillId="0" borderId="0" xfId="0" applyNumberFormat="1" applyFont="1" applyBorder="1" applyAlignment="1">
      <alignment horizontal="center"/>
    </xf>
    <xf numFmtId="172" fontId="4" fillId="0" borderId="0" xfId="0" applyNumberFormat="1" applyFont="1" applyBorder="1" applyAlignment="1">
      <alignment horizontal="center"/>
    </xf>
    <xf numFmtId="165" fontId="4" fillId="0" borderId="0" xfId="0" applyNumberFormat="1" applyFont="1" applyBorder="1" applyAlignment="1">
      <alignment horizontal="center"/>
    </xf>
    <xf numFmtId="165" fontId="4" fillId="0" borderId="0" xfId="0" applyNumberFormat="1" applyFont="1" applyFill="1" applyBorder="1" applyAlignment="1">
      <alignment horizontal="center" vertical="center"/>
    </xf>
    <xf numFmtId="1" fontId="4" fillId="0" borderId="0" xfId="0" applyNumberFormat="1" applyFont="1" applyAlignment="1">
      <alignment horizontal="center"/>
    </xf>
    <xf numFmtId="0" fontId="22" fillId="0" borderId="1" xfId="0" applyFont="1" applyFill="1" applyBorder="1"/>
    <xf numFmtId="0" fontId="31" fillId="0" borderId="0" xfId="0" applyFont="1"/>
    <xf numFmtId="0" fontId="15" fillId="0" borderId="1" xfId="0" applyFont="1" applyBorder="1" applyAlignment="1">
      <alignment horizontal="center"/>
    </xf>
    <xf numFmtId="0" fontId="15" fillId="0" borderId="1" xfId="0" applyFont="1" applyFill="1" applyBorder="1"/>
    <xf numFmtId="0" fontId="4" fillId="6" borderId="6" xfId="0" applyFont="1" applyFill="1" applyBorder="1" applyAlignment="1">
      <alignment vertical="center"/>
    </xf>
    <xf numFmtId="0" fontId="4" fillId="5" borderId="1" xfId="0" applyFont="1" applyFill="1" applyBorder="1" applyAlignment="1">
      <alignment horizontal="center" vertical="center"/>
    </xf>
    <xf numFmtId="0" fontId="4" fillId="0" borderId="1" xfId="0" applyFont="1" applyBorder="1" applyAlignment="1">
      <alignment horizontal="center"/>
    </xf>
    <xf numFmtId="0" fontId="4" fillId="5" borderId="4" xfId="0" applyFont="1" applyFill="1" applyBorder="1" applyAlignment="1">
      <alignment vertical="center"/>
    </xf>
    <xf numFmtId="0" fontId="4" fillId="5" borderId="1" xfId="0" applyFont="1" applyFill="1" applyBorder="1" applyAlignment="1">
      <alignment vertical="center"/>
    </xf>
    <xf numFmtId="165" fontId="4" fillId="0" borderId="0" xfId="0" applyNumberFormat="1" applyFont="1" applyFill="1" applyAlignment="1">
      <alignment horizontal="center"/>
    </xf>
    <xf numFmtId="0" fontId="4" fillId="0" borderId="0" xfId="0" applyFont="1" applyFill="1" applyBorder="1" applyAlignment="1">
      <alignment vertical="center"/>
    </xf>
    <xf numFmtId="167" fontId="6" fillId="6" borderId="6" xfId="0" applyNumberFormat="1" applyFont="1" applyFill="1" applyBorder="1" applyAlignment="1">
      <alignment horizontal="center"/>
    </xf>
    <xf numFmtId="0" fontId="30" fillId="0" borderId="10" xfId="0" applyFont="1" applyFill="1" applyBorder="1"/>
    <xf numFmtId="0" fontId="4" fillId="4" borderId="1" xfId="0" applyFont="1" applyFill="1" applyBorder="1" applyAlignment="1">
      <alignment horizontal="centerContinuous" vertical="center" wrapText="1"/>
    </xf>
    <xf numFmtId="0" fontId="0" fillId="7" borderId="1" xfId="0" applyFill="1" applyBorder="1"/>
    <xf numFmtId="0" fontId="6" fillId="0" borderId="6" xfId="0" applyFont="1" applyFill="1" applyBorder="1"/>
    <xf numFmtId="0" fontId="15" fillId="19" borderId="1" xfId="0" applyFont="1" applyFill="1" applyBorder="1" applyAlignment="1">
      <alignment horizontal="left" vertical="center" wrapText="1"/>
    </xf>
    <xf numFmtId="0" fontId="4" fillId="19" borderId="1" xfId="0" applyFont="1" applyFill="1" applyBorder="1" applyAlignment="1">
      <alignment horizontal="left" vertical="center" wrapText="1"/>
    </xf>
    <xf numFmtId="0" fontId="4" fillId="20" borderId="1" xfId="0" applyFont="1" applyFill="1" applyBorder="1" applyAlignment="1">
      <alignment vertical="center" wrapText="1"/>
    </xf>
    <xf numFmtId="0" fontId="4" fillId="19" borderId="1" xfId="0" applyFont="1" applyFill="1" applyBorder="1" applyAlignment="1">
      <alignment vertical="center" wrapText="1"/>
    </xf>
    <xf numFmtId="0" fontId="4" fillId="19" borderId="1" xfId="0" applyFont="1" applyFill="1" applyBorder="1" applyAlignment="1">
      <alignment vertical="center"/>
    </xf>
    <xf numFmtId="0" fontId="21" fillId="19" borderId="1" xfId="0" applyFont="1" applyFill="1" applyBorder="1" applyAlignment="1">
      <alignment vertical="center"/>
    </xf>
    <xf numFmtId="0" fontId="4" fillId="19" borderId="1" xfId="0" applyFont="1" applyFill="1" applyBorder="1" applyAlignment="1">
      <alignment horizontal="center" vertical="center" wrapText="1"/>
    </xf>
    <xf numFmtId="0" fontId="14" fillId="8" borderId="1" xfId="0" applyFont="1" applyFill="1" applyBorder="1"/>
    <xf numFmtId="0" fontId="3" fillId="8" borderId="1" xfId="0" applyFont="1" applyFill="1" applyBorder="1" applyAlignment="1">
      <alignment wrapText="1"/>
    </xf>
    <xf numFmtId="0" fontId="3" fillId="8" borderId="1" xfId="0" applyFont="1" applyFill="1" applyBorder="1" applyAlignment="1">
      <alignment vertical="center" wrapText="1"/>
    </xf>
    <xf numFmtId="0" fontId="14" fillId="8" borderId="1" xfId="0" applyFont="1" applyFill="1" applyBorder="1" applyAlignment="1">
      <alignment horizontal="left" vertical="center" wrapText="1"/>
    </xf>
    <xf numFmtId="0" fontId="14" fillId="8" borderId="1" xfId="0" applyFont="1" applyFill="1" applyBorder="1" applyAlignment="1">
      <alignment vertical="top" wrapText="1"/>
    </xf>
    <xf numFmtId="0" fontId="10" fillId="8" borderId="1" xfId="0" applyFont="1" applyFill="1" applyBorder="1" applyAlignment="1">
      <alignment horizontal="left" vertical="top" wrapText="1"/>
    </xf>
    <xf numFmtId="0" fontId="3" fillId="8" borderId="1" xfId="0" applyFont="1" applyFill="1" applyBorder="1" applyAlignment="1">
      <alignment horizontal="left" vertical="center" wrapText="1"/>
    </xf>
    <xf numFmtId="0" fontId="3" fillId="8" borderId="1" xfId="0" applyFont="1" applyFill="1" applyBorder="1" applyAlignment="1">
      <alignment vertical="center"/>
    </xf>
    <xf numFmtId="0" fontId="0" fillId="8" borderId="1" xfId="0" applyFill="1" applyBorder="1" applyAlignment="1">
      <alignment horizontal="center"/>
    </xf>
    <xf numFmtId="0" fontId="15" fillId="8" borderId="1" xfId="0" applyFont="1" applyFill="1" applyBorder="1" applyAlignment="1">
      <alignment horizontal="left"/>
    </xf>
    <xf numFmtId="0" fontId="4" fillId="11" borderId="2" xfId="0" applyFont="1" applyFill="1" applyBorder="1" applyAlignment="1">
      <alignment horizontal="center" vertical="center"/>
    </xf>
    <xf numFmtId="0" fontId="14" fillId="11" borderId="1" xfId="0" applyFont="1" applyFill="1" applyBorder="1" applyAlignment="1" applyProtection="1">
      <protection locked="0"/>
    </xf>
    <xf numFmtId="0" fontId="15" fillId="11" borderId="1" xfId="0" applyFont="1" applyFill="1" applyBorder="1" applyAlignment="1">
      <alignment horizontal="center" vertical="center"/>
    </xf>
    <xf numFmtId="0" fontId="15" fillId="0" borderId="1" xfId="0" applyFont="1" applyFill="1" applyBorder="1" applyAlignment="1">
      <alignment horizontal="center" vertical="justify"/>
    </xf>
    <xf numFmtId="0" fontId="14" fillId="0" borderId="1" xfId="0" applyFont="1" applyFill="1" applyBorder="1" applyAlignment="1" applyProtection="1">
      <alignment horizontal="center"/>
      <protection locked="0"/>
    </xf>
    <xf numFmtId="0" fontId="4" fillId="21"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10" fillId="0" borderId="1" xfId="0" applyFont="1" applyFill="1" applyBorder="1" applyAlignment="1" applyProtection="1">
      <alignment horizontal="center" vertical="top" wrapText="1"/>
      <protection locked="0"/>
    </xf>
    <xf numFmtId="0" fontId="6" fillId="0" borderId="1" xfId="0" applyFont="1" applyFill="1" applyBorder="1" applyAlignment="1" applyProtection="1">
      <alignment horizontal="center" vertical="top"/>
      <protection locked="0"/>
    </xf>
    <xf numFmtId="0" fontId="0" fillId="0" borderId="1" xfId="0" applyFill="1" applyBorder="1" applyAlignment="1" applyProtection="1">
      <alignment horizontal="center"/>
      <protection locked="0"/>
    </xf>
    <xf numFmtId="0" fontId="0" fillId="0" borderId="1" xfId="0" applyFill="1" applyBorder="1" applyAlignment="1">
      <alignment horizontal="center"/>
    </xf>
    <xf numFmtId="168" fontId="6" fillId="5" borderId="1" xfId="0" applyNumberFormat="1" applyFont="1" applyFill="1" applyBorder="1" applyAlignment="1">
      <alignment horizontal="center"/>
    </xf>
    <xf numFmtId="168" fontId="6" fillId="6" borderId="1" xfId="0" applyNumberFormat="1" applyFont="1" applyFill="1" applyBorder="1" applyAlignment="1">
      <alignment horizontal="center"/>
    </xf>
    <xf numFmtId="168" fontId="4" fillId="6" borderId="1" xfId="0" applyNumberFormat="1" applyFont="1" applyFill="1" applyBorder="1" applyAlignment="1">
      <alignment horizontal="center"/>
    </xf>
    <xf numFmtId="168" fontId="0" fillId="6" borderId="1" xfId="0" applyNumberFormat="1" applyFill="1" applyBorder="1"/>
    <xf numFmtId="168" fontId="0" fillId="5" borderId="1" xfId="0" applyNumberFormat="1" applyFill="1" applyBorder="1"/>
    <xf numFmtId="168" fontId="8" fillId="6" borderId="1" xfId="0" applyNumberFormat="1" applyFont="1" applyFill="1" applyBorder="1" applyAlignment="1">
      <alignment horizontal="center"/>
    </xf>
    <xf numFmtId="168" fontId="8" fillId="5" borderId="1" xfId="0" applyNumberFormat="1" applyFont="1" applyFill="1" applyBorder="1" applyAlignment="1">
      <alignment horizontal="center"/>
    </xf>
    <xf numFmtId="0" fontId="22" fillId="0" borderId="0" xfId="0" applyFont="1" applyFill="1" applyBorder="1" applyAlignment="1">
      <alignment horizontal="center" vertical="center" wrapText="1"/>
    </xf>
    <xf numFmtId="0" fontId="13" fillId="0" borderId="0" xfId="0" applyFont="1" applyFill="1" applyBorder="1"/>
    <xf numFmtId="0" fontId="10" fillId="0" borderId="0" xfId="0" applyFont="1" applyFill="1" applyBorder="1" applyAlignment="1">
      <alignment horizontal="left" vertical="top" wrapText="1"/>
    </xf>
    <xf numFmtId="168" fontId="0" fillId="0" borderId="0" xfId="0" applyNumberFormat="1" applyFill="1" applyBorder="1"/>
    <xf numFmtId="168" fontId="14" fillId="6" borderId="1" xfId="0" applyNumberFormat="1" applyFont="1" applyFill="1" applyBorder="1" applyAlignment="1">
      <alignment horizontal="center"/>
    </xf>
    <xf numFmtId="168" fontId="14" fillId="5" borderId="1" xfId="0" applyNumberFormat="1" applyFont="1" applyFill="1" applyBorder="1" applyAlignment="1">
      <alignment horizontal="center"/>
    </xf>
    <xf numFmtId="0" fontId="6" fillId="0" borderId="1" xfId="0" applyFont="1" applyFill="1" applyBorder="1" applyAlignment="1" applyProtection="1">
      <alignment horizontal="center" vertical="center"/>
      <protection locked="0"/>
    </xf>
    <xf numFmtId="0" fontId="15" fillId="11" borderId="1" xfId="0" applyFont="1" applyFill="1" applyBorder="1" applyAlignment="1">
      <alignment horizontal="center" vertical="center" wrapText="1"/>
    </xf>
    <xf numFmtId="0" fontId="4" fillId="0" borderId="0" xfId="0" applyFont="1" applyBorder="1" applyAlignment="1">
      <alignment horizontal="right"/>
    </xf>
    <xf numFmtId="0" fontId="4" fillId="0" borderId="0" xfId="0" applyFont="1" applyFill="1" applyBorder="1" applyAlignment="1" applyProtection="1">
      <alignment horizontal="center"/>
      <protection locked="0"/>
    </xf>
    <xf numFmtId="0" fontId="32" fillId="0" borderId="0" xfId="0" applyFont="1"/>
    <xf numFmtId="0" fontId="4" fillId="7" borderId="1" xfId="0" applyFont="1" applyFill="1" applyBorder="1" applyAlignment="1" applyProtection="1">
      <alignment horizontal="center"/>
      <protection locked="0"/>
    </xf>
    <xf numFmtId="0" fontId="4" fillId="16" borderId="1" xfId="0" applyFont="1" applyFill="1" applyBorder="1" applyAlignment="1" applyProtection="1">
      <alignment horizontal="center"/>
      <protection locked="0"/>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3" fillId="0" borderId="0" xfId="0" applyFont="1" applyBorder="1"/>
    <xf numFmtId="168" fontId="0" fillId="0" borderId="0" xfId="0" applyNumberFormat="1" applyBorder="1"/>
    <xf numFmtId="0" fontId="0" fillId="0" borderId="14" xfId="0" applyFill="1" applyBorder="1"/>
    <xf numFmtId="0" fontId="0" fillId="0" borderId="15" xfId="0" applyFill="1" applyBorder="1"/>
    <xf numFmtId="168" fontId="3" fillId="0" borderId="0" xfId="0" applyNumberFormat="1" applyFont="1" applyBorder="1"/>
    <xf numFmtId="0" fontId="0" fillId="0" borderId="16" xfId="0" applyBorder="1"/>
    <xf numFmtId="0" fontId="0" fillId="0" borderId="17" xfId="0" applyBorder="1"/>
    <xf numFmtId="0" fontId="0" fillId="0" borderId="18" xfId="0" applyBorder="1"/>
    <xf numFmtId="0" fontId="32" fillId="0" borderId="0" xfId="0" applyFont="1" applyBorder="1"/>
    <xf numFmtId="0" fontId="6" fillId="0" borderId="0" xfId="0" applyFont="1" applyAlignment="1">
      <alignment horizontal="left" vertical="center"/>
    </xf>
    <xf numFmtId="0" fontId="32" fillId="0" borderId="0" xfId="0" applyFont="1" applyAlignment="1">
      <alignment horizontal="left" vertical="center"/>
    </xf>
    <xf numFmtId="0" fontId="15" fillId="6" borderId="6"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21"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2" fontId="0" fillId="0" borderId="0" xfId="0" applyNumberFormat="1" applyFill="1" applyBorder="1"/>
    <xf numFmtId="0" fontId="3" fillId="6" borderId="1" xfId="0" applyFont="1" applyFill="1" applyBorder="1"/>
    <xf numFmtId="0" fontId="3" fillId="0" borderId="0" xfId="0" applyFont="1" applyFill="1" applyBorder="1" applyProtection="1">
      <protection locked="0"/>
    </xf>
    <xf numFmtId="0" fontId="24" fillId="22" borderId="1" xfId="0" applyFont="1" applyFill="1" applyBorder="1" applyAlignment="1">
      <alignment horizontal="center"/>
    </xf>
    <xf numFmtId="0" fontId="3" fillId="0" borderId="0" xfId="0" applyFont="1" applyFill="1" applyBorder="1"/>
    <xf numFmtId="168" fontId="3" fillId="0" borderId="1" xfId="0" applyNumberFormat="1" applyFont="1" applyBorder="1" applyAlignment="1">
      <alignment horizontal="center"/>
    </xf>
    <xf numFmtId="168" fontId="3" fillId="0" borderId="0" xfId="0" applyNumberFormat="1" applyFont="1" applyBorder="1" applyAlignment="1">
      <alignment horizontal="center"/>
    </xf>
    <xf numFmtId="0" fontId="21" fillId="0" borderId="0" xfId="0" applyFont="1" applyBorder="1"/>
    <xf numFmtId="1" fontId="3" fillId="0" borderId="1" xfId="0" applyNumberFormat="1" applyFont="1" applyFill="1" applyBorder="1" applyAlignment="1">
      <alignment horizontal="center" vertical="center" wrapText="1"/>
    </xf>
    <xf numFmtId="0" fontId="35" fillId="0" borderId="0" xfId="0" applyFont="1" applyBorder="1"/>
    <xf numFmtId="0" fontId="0" fillId="0" borderId="5" xfId="0" applyBorder="1"/>
    <xf numFmtId="172" fontId="3" fillId="0" borderId="1" xfId="0" applyNumberFormat="1" applyFont="1" applyFill="1" applyBorder="1" applyAlignment="1">
      <alignment horizontal="center"/>
    </xf>
    <xf numFmtId="0" fontId="21" fillId="8" borderId="1" xfId="0" applyFont="1" applyFill="1" applyBorder="1" applyAlignment="1">
      <alignment vertical="center"/>
    </xf>
    <xf numFmtId="0" fontId="3" fillId="7" borderId="1" xfId="0" applyFont="1" applyFill="1" applyBorder="1"/>
    <xf numFmtId="168" fontId="0" fillId="0" borderId="1" xfId="0" applyNumberFormat="1" applyBorder="1"/>
    <xf numFmtId="0" fontId="3" fillId="0" borderId="1" xfId="0" applyFont="1" applyFill="1" applyBorder="1"/>
    <xf numFmtId="0" fontId="3" fillId="8" borderId="6" xfId="0" applyFont="1" applyFill="1" applyBorder="1" applyAlignment="1">
      <alignment vertical="center"/>
    </xf>
    <xf numFmtId="0" fontId="0" fillId="0" borderId="6" xfId="0" applyBorder="1"/>
    <xf numFmtId="0" fontId="0" fillId="7" borderId="6" xfId="0" applyFill="1" applyBorder="1"/>
    <xf numFmtId="168" fontId="0" fillId="6" borderId="6" xfId="0" applyNumberFormat="1" applyFill="1" applyBorder="1"/>
    <xf numFmtId="0" fontId="3" fillId="8" borderId="22" xfId="0" applyFont="1" applyFill="1" applyBorder="1" applyAlignment="1">
      <alignment vertical="center"/>
    </xf>
    <xf numFmtId="0" fontId="0" fillId="0" borderId="22" xfId="0" applyBorder="1"/>
    <xf numFmtId="0" fontId="21" fillId="0" borderId="0" xfId="0" applyFont="1" applyFill="1" applyBorder="1" applyAlignment="1">
      <alignment vertical="center"/>
    </xf>
    <xf numFmtId="0" fontId="24" fillId="0" borderId="0" xfId="0" applyFont="1" applyFill="1" applyBorder="1" applyAlignment="1">
      <alignment vertical="center"/>
    </xf>
    <xf numFmtId="1" fontId="0" fillId="7" borderId="1" xfId="0" applyNumberFormat="1" applyFill="1" applyBorder="1"/>
    <xf numFmtId="0" fontId="36" fillId="0" borderId="0" xfId="0" applyFont="1" applyFill="1"/>
    <xf numFmtId="168" fontId="21" fillId="0" borderId="0" xfId="0" applyNumberFormat="1" applyFont="1" applyFill="1" applyBorder="1"/>
    <xf numFmtId="167" fontId="0" fillId="0" borderId="1" xfId="0" applyNumberFormat="1" applyFill="1" applyBorder="1" applyAlignment="1">
      <alignment horizontal="center"/>
    </xf>
    <xf numFmtId="167" fontId="3" fillId="0" borderId="1" xfId="0" applyNumberFormat="1" applyFont="1" applyFill="1" applyBorder="1" applyAlignment="1">
      <alignment horizontal="center"/>
    </xf>
    <xf numFmtId="167" fontId="14" fillId="0" borderId="1" xfId="0" applyNumberFormat="1" applyFont="1" applyFill="1" applyBorder="1" applyAlignment="1">
      <alignment horizontal="center" wrapText="1"/>
    </xf>
    <xf numFmtId="168" fontId="3" fillId="0" borderId="6" xfId="0" applyNumberFormat="1" applyFont="1" applyFill="1" applyBorder="1" applyAlignment="1">
      <alignment horizontal="center" vertical="center"/>
    </xf>
    <xf numFmtId="0" fontId="15" fillId="19" borderId="1" xfId="0" applyFont="1" applyFill="1" applyBorder="1" applyAlignment="1">
      <alignment vertical="center" wrapText="1"/>
    </xf>
    <xf numFmtId="0" fontId="15" fillId="19" borderId="1" xfId="0" applyFont="1" applyFill="1" applyBorder="1" applyAlignment="1">
      <alignment horizontal="center" vertical="center" wrapText="1"/>
    </xf>
    <xf numFmtId="168" fontId="4" fillId="0" borderId="1" xfId="0" applyNumberFormat="1" applyFont="1" applyFill="1" applyBorder="1" applyAlignment="1">
      <alignment horizontal="center"/>
    </xf>
    <xf numFmtId="168" fontId="4" fillId="0" borderId="1" xfId="0" applyNumberFormat="1" applyFont="1" applyBorder="1" applyAlignment="1">
      <alignment horizontal="center"/>
    </xf>
    <xf numFmtId="0" fontId="37" fillId="0" borderId="0" xfId="0" applyFont="1" applyBorder="1"/>
    <xf numFmtId="0" fontId="24" fillId="0" borderId="0" xfId="0" applyFont="1"/>
    <xf numFmtId="0" fontId="3" fillId="0" borderId="0" xfId="0" applyFont="1" applyAlignment="1">
      <alignment horizontal="left" vertical="justify"/>
    </xf>
    <xf numFmtId="0" fontId="14" fillId="23" borderId="1" xfId="0" applyFont="1" applyFill="1" applyBorder="1" applyAlignment="1">
      <alignment horizontal="center" wrapText="1"/>
    </xf>
    <xf numFmtId="2" fontId="6" fillId="0" borderId="0" xfId="0" applyNumberFormat="1" applyFont="1" applyFill="1"/>
    <xf numFmtId="2" fontId="0" fillId="0" borderId="0" xfId="0" applyNumberFormat="1"/>
    <xf numFmtId="2" fontId="0" fillId="0" borderId="0" xfId="0" applyNumberFormat="1" applyFill="1"/>
    <xf numFmtId="174" fontId="0" fillId="0" borderId="0" xfId="0" applyNumberFormat="1" applyFill="1" applyBorder="1"/>
    <xf numFmtId="0" fontId="4" fillId="0" borderId="0" xfId="0" applyFont="1" applyFill="1"/>
    <xf numFmtId="0" fontId="14" fillId="0" borderId="0" xfId="0" applyFont="1" applyFill="1"/>
    <xf numFmtId="167" fontId="14" fillId="0" borderId="1" xfId="0" applyNumberFormat="1" applyFont="1" applyFill="1" applyBorder="1" applyAlignment="1">
      <alignment horizontal="center"/>
    </xf>
    <xf numFmtId="1" fontId="14" fillId="0" borderId="1" xfId="0" applyNumberFormat="1" applyFont="1" applyFill="1" applyBorder="1" applyAlignment="1">
      <alignment horizontal="center"/>
    </xf>
    <xf numFmtId="167" fontId="3" fillId="0" borderId="6" xfId="0" applyNumberFormat="1" applyFont="1" applyFill="1" applyBorder="1" applyAlignment="1">
      <alignment horizontal="center"/>
    </xf>
    <xf numFmtId="167" fontId="14" fillId="0" borderId="6" xfId="0" applyNumberFormat="1" applyFont="1" applyFill="1" applyBorder="1" applyAlignment="1">
      <alignment horizontal="center" wrapText="1"/>
    </xf>
    <xf numFmtId="172" fontId="3" fillId="0" borderId="6" xfId="0" applyNumberFormat="1" applyFont="1" applyFill="1" applyBorder="1" applyAlignment="1">
      <alignment horizontal="center"/>
    </xf>
    <xf numFmtId="172" fontId="14" fillId="0" borderId="6" xfId="0" applyNumberFormat="1" applyFont="1" applyFill="1" applyBorder="1" applyAlignment="1">
      <alignment horizontal="center" wrapText="1"/>
    </xf>
    <xf numFmtId="1" fontId="14" fillId="0" borderId="1" xfId="0" applyNumberFormat="1" applyFont="1" applyFill="1" applyBorder="1" applyAlignment="1">
      <alignment horizontal="center" wrapText="1"/>
    </xf>
    <xf numFmtId="172" fontId="14" fillId="0" borderId="1" xfId="0" applyNumberFormat="1" applyFont="1" applyFill="1" applyBorder="1" applyAlignment="1">
      <alignment horizontal="center" wrapText="1"/>
    </xf>
    <xf numFmtId="172" fontId="6" fillId="0" borderId="1" xfId="0" applyNumberFormat="1" applyFont="1" applyFill="1" applyBorder="1" applyAlignment="1">
      <alignment horizontal="center"/>
    </xf>
    <xf numFmtId="172" fontId="0" fillId="0" borderId="1" xfId="0" applyNumberFormat="1" applyFill="1" applyBorder="1" applyAlignment="1">
      <alignment horizontal="center"/>
    </xf>
    <xf numFmtId="171" fontId="0" fillId="0" borderId="1" xfId="0" applyNumberFormat="1" applyFill="1" applyBorder="1" applyAlignment="1">
      <alignment horizontal="center"/>
    </xf>
    <xf numFmtId="1" fontId="0" fillId="0" borderId="1" xfId="0" applyNumberFormat="1" applyFill="1" applyBorder="1" applyAlignment="1">
      <alignment horizontal="center"/>
    </xf>
    <xf numFmtId="172" fontId="14" fillId="0" borderId="1" xfId="0" applyNumberFormat="1" applyFont="1" applyFill="1" applyBorder="1" applyAlignment="1">
      <alignment horizontal="center"/>
    </xf>
    <xf numFmtId="173" fontId="0" fillId="0" borderId="1" xfId="0" applyNumberFormat="1" applyFill="1" applyBorder="1" applyAlignment="1">
      <alignment horizontal="center"/>
    </xf>
    <xf numFmtId="165" fontId="0" fillId="0" borderId="1" xfId="0" applyNumberFormat="1" applyFill="1" applyBorder="1" applyAlignment="1">
      <alignment horizontal="center"/>
    </xf>
    <xf numFmtId="165" fontId="14" fillId="0" borderId="1" xfId="0" applyNumberFormat="1" applyFont="1" applyFill="1" applyBorder="1" applyAlignment="1">
      <alignment horizontal="center"/>
    </xf>
    <xf numFmtId="166" fontId="0" fillId="0" borderId="1" xfId="0" applyNumberFormat="1" applyFill="1" applyBorder="1" applyAlignment="1">
      <alignment horizontal="center"/>
    </xf>
    <xf numFmtId="0" fontId="15" fillId="0" borderId="0" xfId="0" applyFont="1" applyFill="1"/>
    <xf numFmtId="0" fontId="15" fillId="8" borderId="1" xfId="0" applyFont="1" applyFill="1" applyBorder="1" applyAlignment="1">
      <alignment horizontal="left" vertical="center"/>
    </xf>
    <xf numFmtId="0" fontId="15" fillId="6" borderId="1"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9" borderId="8"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6" borderId="19" xfId="0" applyFont="1" applyFill="1" applyBorder="1" applyAlignment="1">
      <alignment horizontal="center" vertical="center" wrapText="1"/>
    </xf>
    <xf numFmtId="0" fontId="15" fillId="6" borderId="20" xfId="0" applyFont="1" applyFill="1" applyBorder="1" applyAlignment="1">
      <alignment horizontal="center" vertical="center" wrapText="1"/>
    </xf>
    <xf numFmtId="0" fontId="15" fillId="6" borderId="21" xfId="0" applyFont="1" applyFill="1" applyBorder="1" applyAlignment="1">
      <alignment horizontal="center" vertical="center" wrapText="1"/>
    </xf>
    <xf numFmtId="0" fontId="15" fillId="9" borderId="9" xfId="0" applyFont="1" applyFill="1" applyBorder="1" applyAlignment="1">
      <alignment horizontal="center" vertical="center" wrapText="1"/>
    </xf>
    <xf numFmtId="0" fontId="15" fillId="8" borderId="9" xfId="0" applyFont="1" applyFill="1" applyBorder="1" applyAlignment="1">
      <alignment horizontal="center" vertical="center" wrapText="1"/>
    </xf>
    <xf numFmtId="0" fontId="15" fillId="0" borderId="1" xfId="0" applyFont="1" applyBorder="1" applyAlignment="1">
      <alignment horizontal="left" vertical="center"/>
    </xf>
  </cellXfs>
  <cellStyles count="23">
    <cellStyle name="Comma 2" xfId="3" xr:uid="{00000000-0005-0000-0000-000000000000}"/>
    <cellStyle name="Följde hyperlänken" xfId="10" xr:uid="{00000000-0005-0000-0000-000001000000}"/>
    <cellStyle name="Hyperlänk 2" xfId="11" xr:uid="{00000000-0005-0000-0000-000002000000}"/>
    <cellStyle name="Ligne détail" xfId="12" xr:uid="{00000000-0005-0000-0000-000003000000}"/>
    <cellStyle name="Normal" xfId="0" builtinId="0"/>
    <cellStyle name="Normal 2" xfId="4" xr:uid="{00000000-0005-0000-0000-000005000000}"/>
    <cellStyle name="Normal 3" xfId="6" xr:uid="{00000000-0005-0000-0000-000006000000}"/>
    <cellStyle name="Normal 3 2" xfId="13" xr:uid="{00000000-0005-0000-0000-000007000000}"/>
    <cellStyle name="Normal 3 2 2" xfId="22" xr:uid="{D986287A-0A73-44F1-9768-124A6EF04BB5}"/>
    <cellStyle name="Normal 3 3" xfId="8" xr:uid="{00000000-0005-0000-0000-000008000000}"/>
    <cellStyle name="Normal 3 3 2" xfId="20" xr:uid="{0C881185-F585-40E5-AC04-6CDCC9EDFC4F}"/>
    <cellStyle name="Normal 4" xfId="2" xr:uid="{00000000-0005-0000-0000-000009000000}"/>
    <cellStyle name="Normal 4 2" xfId="14" xr:uid="{00000000-0005-0000-0000-00000A000000}"/>
    <cellStyle name="Normal 5" xfId="1" xr:uid="{00000000-0005-0000-0000-00000B000000}"/>
    <cellStyle name="Percent 2" xfId="5" xr:uid="{00000000-0005-0000-0000-00000C000000}"/>
    <cellStyle name="Procent 2" xfId="7" xr:uid="{00000000-0005-0000-0000-00000D000000}"/>
    <cellStyle name="Procent 3" xfId="9" xr:uid="{00000000-0005-0000-0000-00000E000000}"/>
    <cellStyle name="Procent 3 2" xfId="21" xr:uid="{345CE43E-A205-411E-A9BE-01BF8A1E5FF2}"/>
    <cellStyle name="Resultat" xfId="15" xr:uid="{00000000-0005-0000-0000-00000F000000}"/>
    <cellStyle name="Titre colonnes" xfId="16" xr:uid="{00000000-0005-0000-0000-000010000000}"/>
    <cellStyle name="Titre lignes" xfId="17" xr:uid="{00000000-0005-0000-0000-000011000000}"/>
    <cellStyle name="Total intermediaire" xfId="18" xr:uid="{00000000-0005-0000-0000-000012000000}"/>
    <cellStyle name="Tusental 2" xfId="19" xr:uid="{00000000-0005-0000-0000-00001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DDDDDD"/>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2F8D6"/>
      <color rgb="FFFF99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533401</xdr:colOff>
      <xdr:row>0</xdr:row>
      <xdr:rowOff>9524</xdr:rowOff>
    </xdr:from>
    <xdr:to>
      <xdr:col>10</xdr:col>
      <xdr:colOff>171451</xdr:colOff>
      <xdr:row>99</xdr:row>
      <xdr:rowOff>152400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33401" y="9524"/>
          <a:ext cx="6051550" cy="15382876"/>
        </a:xfrm>
        <a:prstGeom prst="rect">
          <a:avLst/>
        </a:prstGeom>
        <a:noFill/>
        <a:ln>
          <a:noFill/>
        </a:ln>
      </xdr:spPr>
      <xdr:txBody>
        <a:bodyPr vertOverflow="clip" wrap="square" lIns="36576" tIns="27432" rIns="0" bIns="0" anchor="t" upright="1"/>
        <a:lstStyle/>
        <a:p>
          <a:pPr algn="l" rtl="0">
            <a:defRPr sz="1000"/>
          </a:pPr>
          <a:endParaRPr lang="sv-SE" sz="1200" b="1" i="0" u="none" strike="noStrike" baseline="0">
            <a:solidFill>
              <a:srgbClr val="000000"/>
            </a:solidFill>
            <a:latin typeface="Arial"/>
            <a:cs typeface="Arial"/>
          </a:endParaRPr>
        </a:p>
        <a:p>
          <a:pPr algn="l" rtl="0">
            <a:defRPr sz="1000"/>
          </a:pPr>
          <a:endParaRPr lang="sv-SE" sz="1200" b="1" i="0" u="none" strike="noStrike" baseline="0">
            <a:solidFill>
              <a:srgbClr val="000000"/>
            </a:solidFill>
            <a:latin typeface="Arial"/>
            <a:cs typeface="Arial"/>
          </a:endParaRPr>
        </a:p>
        <a:p>
          <a:pPr algn="l" rtl="0">
            <a:defRPr sz="1000"/>
          </a:pPr>
          <a:r>
            <a:rPr lang="sv-SE" sz="1200" b="1" i="0" u="none" strike="noStrike" baseline="0">
              <a:solidFill>
                <a:srgbClr val="000000"/>
              </a:solidFill>
              <a:latin typeface="Arial"/>
              <a:cs typeface="Arial"/>
            </a:rPr>
            <a:t>                             Beräkning av klimatutsläpp från tjänsteresor </a:t>
          </a:r>
        </a:p>
        <a:p>
          <a:pPr algn="l" rtl="0">
            <a:defRPr sz="1000"/>
          </a:pPr>
          <a:r>
            <a:rPr lang="sv-SE" sz="1200" b="1" i="0" u="none" strike="noStrike" baseline="0">
              <a:solidFill>
                <a:srgbClr val="000000"/>
              </a:solidFill>
              <a:latin typeface="Arial"/>
              <a:cs typeface="Arial"/>
            </a:rPr>
            <a:t>                             och övrig bränsleanvändning</a:t>
          </a:r>
          <a:endParaRPr lang="sv-SE" sz="1000" b="0" i="0" u="none" strike="noStrike" baseline="0">
            <a:solidFill>
              <a:srgbClr val="000000"/>
            </a:solidFill>
            <a:latin typeface="Arial"/>
            <a:cs typeface="Arial"/>
          </a:endParaRPr>
        </a:p>
        <a:p>
          <a:pPr algn="l" rtl="0">
            <a:defRPr sz="1000"/>
          </a:pPr>
          <a:endParaRPr lang="sv-SE" sz="1000" b="0" i="0" u="none" strike="noStrike" baseline="0">
            <a:solidFill>
              <a:srgbClr val="000000"/>
            </a:solidFill>
            <a:latin typeface="Arial"/>
            <a:cs typeface="Arial"/>
          </a:endParaRPr>
        </a:p>
        <a:p>
          <a:pPr algn="l" rtl="0">
            <a:defRPr sz="1000"/>
          </a:pPr>
          <a:endParaRPr lang="sv-SE" sz="1000" b="0" i="0" u="none" strike="noStrike" baseline="0">
            <a:solidFill>
              <a:srgbClr val="000000"/>
            </a:solidFill>
            <a:latin typeface="Arial"/>
            <a:cs typeface="Arial"/>
          </a:endParaRPr>
        </a:p>
        <a:p>
          <a:pPr algn="l" rtl="0">
            <a:defRPr sz="1000"/>
          </a:pPr>
          <a:endParaRPr lang="sv-SE" sz="1000" b="0" i="0" u="none" strike="noStrike" baseline="0">
            <a:solidFill>
              <a:schemeClr val="tx1"/>
            </a:solidFill>
            <a:latin typeface="Arial"/>
            <a:cs typeface="Arial"/>
          </a:endParaRPr>
        </a:p>
        <a:p>
          <a:pPr algn="l" rtl="0">
            <a:defRPr sz="1000"/>
          </a:pPr>
          <a:r>
            <a:rPr lang="sv-SE" sz="1000" b="1" i="0" u="none" strike="noStrike" baseline="0">
              <a:solidFill>
                <a:schemeClr val="tx1"/>
              </a:solidFill>
              <a:latin typeface="Arial"/>
              <a:cs typeface="Arial"/>
            </a:rPr>
            <a:t>VERSION nr 6</a:t>
          </a:r>
        </a:p>
        <a:p>
          <a:pPr algn="l" rtl="0">
            <a:defRPr sz="1000"/>
          </a:pPr>
          <a:endParaRPr lang="sv-SE" sz="1000" b="1" i="0" u="none" strike="noStrike" baseline="0">
            <a:solidFill>
              <a:schemeClr val="tx1"/>
            </a:solidFill>
            <a:latin typeface="Arial"/>
            <a:cs typeface="Arial"/>
          </a:endParaRPr>
        </a:p>
        <a:p>
          <a:pPr algn="l" rtl="0">
            <a:defRPr sz="1000"/>
          </a:pPr>
          <a:r>
            <a:rPr lang="sv-SE" sz="1000" b="1" i="0" u="none" strike="noStrike" baseline="0">
              <a:solidFill>
                <a:schemeClr val="tx1"/>
              </a:solidFill>
              <a:latin typeface="Arial"/>
              <a:cs typeface="Arial"/>
            </a:rPr>
            <a:t>Uppdatering: 2022-11</a:t>
          </a:r>
        </a:p>
        <a:p>
          <a:pPr algn="l" rtl="0">
            <a:defRPr sz="1000"/>
          </a:pPr>
          <a:r>
            <a:rPr lang="sv-SE" sz="1000" b="1" i="0" u="none" strike="noStrike" baseline="0">
              <a:solidFill>
                <a:schemeClr val="tx1"/>
              </a:solidFill>
              <a:latin typeface="Arial"/>
              <a:cs typeface="Arial"/>
            </a:rPr>
            <a:t>Uppdatering: 2021-11</a:t>
          </a:r>
        </a:p>
        <a:p>
          <a:pPr algn="l" rtl="0">
            <a:defRPr sz="1000"/>
          </a:pPr>
          <a:r>
            <a:rPr lang="sv-SE" sz="1000" b="1" i="0" u="none" strike="noStrike" baseline="0">
              <a:solidFill>
                <a:schemeClr val="tx1"/>
              </a:solidFill>
              <a:latin typeface="Arial"/>
              <a:cs typeface="Arial"/>
            </a:rPr>
            <a:t>Uppdatering: 2020-12</a:t>
          </a:r>
        </a:p>
        <a:p>
          <a:pPr algn="l" rtl="0">
            <a:defRPr sz="1000"/>
          </a:pPr>
          <a:r>
            <a:rPr lang="sv-SE" sz="1000" b="1" i="0" u="none" strike="noStrike" baseline="0">
              <a:solidFill>
                <a:schemeClr val="tx1"/>
              </a:solidFill>
              <a:latin typeface="Arial"/>
              <a:cs typeface="Arial"/>
            </a:rPr>
            <a:t>Uppdatering: 2019-12</a:t>
          </a:r>
        </a:p>
        <a:p>
          <a:pPr algn="l" rtl="0">
            <a:defRPr sz="1000"/>
          </a:pPr>
          <a:r>
            <a:rPr lang="sv-SE" sz="1000" b="1" i="0" u="none" strike="noStrike" baseline="0">
              <a:solidFill>
                <a:schemeClr val="tx1"/>
              </a:solidFill>
              <a:latin typeface="Arial"/>
              <a:cs typeface="Arial"/>
            </a:rPr>
            <a:t>Uppdatering: 2018-12</a:t>
          </a:r>
        </a:p>
        <a:p>
          <a:pPr algn="l" rtl="0">
            <a:defRPr sz="1000"/>
          </a:pPr>
          <a:r>
            <a:rPr lang="sv-SE" sz="1000" b="1" i="0" u="none" strike="noStrike" baseline="0">
              <a:solidFill>
                <a:schemeClr val="tx1"/>
              </a:solidFill>
              <a:latin typeface="Arial"/>
              <a:cs typeface="Arial"/>
            </a:rPr>
            <a:t>Ursprunglig version: 2014-12</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Detta beräkningsverktyg är ett hjälpmedel för myndigheter för att beräkna koldioxidutsläpp och annan klimatpåverkan från tjänsteresor och övrig bränsleanvändning (för mobila maskiner och fordon). Myndigheten kan även välja att använda andra metoder för beräkning av klimatpåverkan från transporter. </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Denna modell har tidigare tagits fram av Naturvårdsverket och sedan uppdaterats av IVL Svenska Miljöinstitutet AB (IVL) år 2014, och uppdaterats och utvecklats under 2018 av IVL och baseras på IVLs egna bedömningar och beräkningar. År 2019, 2020, 2021 och 2022 gjordes mindre uppdateringar och utveckling av verktyget. IVL har utgått ifrån de ursprungliga kategorierna, men har i förekommande fall ändrat kategorierna till vad som idag bedöms som lämpligt.    </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Beräkningsverktyget består av ett antal flikar med olika alternativ för beräkning av koldioxidutsläpp och övrig klimatpåverkan beroende på vilka uppgifter som finns tillgängliga. De kategorier som finns avser att täcka de möjliga resetyper som statliga myndigheter kan tänkas använda i tjänsten, samt också uppfylla Förordning (2009:907) om miljöledning i statliga myndigheter. </a:t>
          </a:r>
        </a:p>
        <a:p>
          <a:pPr algn="l" rtl="0">
            <a:defRPr sz="1000"/>
          </a:pPr>
          <a:endParaRPr lang="sv-SE" sz="1000" b="0" i="0" u="none" strike="noStrike" baseline="0">
            <a:solidFill>
              <a:schemeClr val="tx1"/>
            </a:solidFill>
            <a:latin typeface="Arial"/>
            <a:cs typeface="Arial"/>
          </a:endParaRPr>
        </a:p>
        <a:p>
          <a:pPr algn="l" rtl="0">
            <a:defRPr sz="1000"/>
          </a:pPr>
          <a:r>
            <a:rPr lang="sv-SE" sz="1000" b="1" i="0" u="none" strike="noStrike" baseline="0">
              <a:solidFill>
                <a:schemeClr val="tx1"/>
              </a:solidFill>
              <a:latin typeface="Arial"/>
              <a:cs typeface="Arial"/>
            </a:rPr>
            <a:t>Myndigheten behöver bara fylla i celler med ljusröd bakgrund under första fliken Inmatning Rapportering, samt eventuellt i fliken Inmatning Väg spec fordonsinfon. Observera att värdena som ska matas in kan vara av många olika enheter för olika reseslag; kg, liter, fordonskilometer, personkilometer, kronor, antal resor och timmar.   </a:t>
          </a:r>
        </a:p>
        <a:p>
          <a:pPr algn="l" rtl="0">
            <a:defRPr sz="1000"/>
          </a:pPr>
          <a:r>
            <a:rPr lang="sv-SE" sz="1000" b="1" i="0" u="none" strike="noStrike" baseline="0">
              <a:solidFill>
                <a:schemeClr val="tx1"/>
              </a:solidFill>
              <a:latin typeface="Arial"/>
              <a:cs typeface="Arial"/>
            </a:rPr>
            <a:t> </a:t>
          </a:r>
        </a:p>
        <a:p>
          <a:pPr algn="l" rtl="0">
            <a:defRPr sz="1000"/>
          </a:pPr>
          <a:r>
            <a:rPr lang="sv-SE" sz="1000" b="1" i="0" u="none" strike="noStrike" baseline="0">
              <a:solidFill>
                <a:schemeClr val="tx1"/>
              </a:solidFill>
              <a:latin typeface="Arial"/>
              <a:cs typeface="Arial"/>
            </a:rPr>
            <a:t>Den beräknade klimatpåverkan faller ut i den ljusgröna kolumnen "GWP100" och den ljuslila kolumnen "Summa kg CO2-utsläpp" i fliken Inmatning och Rapportering. I GWP100-värdet inkluderas även utsläpp av växthusgaserna metan och lustgas, utsläpp under framtagande och distribution av bränslet samt att klimatpåverkan uttrycks i ett hundraårsperspektiv. Dessutom finns höghöjdseffekten för flyget inräknad i GWP100- värdet  (men inte i koldioxidvärdet). De ljuslila fälten (kg CO2-utsläpp) ska rapporteras enligt kraven i miljöledningsförordningen. Kraven omfattar inte rapportering av GWP100.</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Längst upp i fliken Inmatning och Rapportering presenteras resultatet av införda resor i form av ett summerat GWP100- värde och ett summerat koldioxidvärde (kg), totalt eller per årsarbeskraft. Utsläppen delas upp till de resekategorier som myndigheten ska redovisa enligt kraven i förordningen.</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Beskrivningar av hur beräkningsfaktorerna är framtagna och vissa rekommendationer om användning finns i ett särskilt dokument; Verktyg för beräkning av resors klimatpåverkan- Uppdaterad Version 2022, Användning, metod och beräkningsförutsättningar. Tomas Wisell, IVL Svenska Miljöinstitutet AB. </a:t>
          </a:r>
        </a:p>
        <a:p>
          <a:pPr algn="l" rtl="0">
            <a:defRPr sz="1000"/>
          </a:pPr>
          <a:endParaRPr lang="sv-SE" sz="1000" b="0" i="0" u="none" strike="noStrike" baseline="0">
            <a:solidFill>
              <a:schemeClr val="tx1"/>
            </a:solidFill>
            <a:latin typeface="Arial"/>
            <a:cs typeface="Arial"/>
          </a:endParaRP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Med vänlig hälsning</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IVL Svenska Miljöinstitutet , 2022</a:t>
          </a:r>
        </a:p>
        <a:p>
          <a:pPr algn="l" rtl="0">
            <a:defRPr sz="1000"/>
          </a:pPr>
          <a:endParaRPr lang="sv-SE" sz="1000" b="0" i="0" u="none" strike="noStrike" baseline="0">
            <a:solidFill>
              <a:schemeClr val="tx1"/>
            </a:solidFill>
            <a:latin typeface="Arial"/>
            <a:cs typeface="Arial"/>
          </a:endParaRPr>
        </a:p>
      </xdr:txBody>
    </xdr:sp>
    <xdr:clientData/>
  </xdr:twoCellAnchor>
  <xdr:twoCellAnchor editAs="oneCell">
    <xdr:from>
      <xdr:col>0</xdr:col>
      <xdr:colOff>571500</xdr:colOff>
      <xdr:row>0</xdr:row>
      <xdr:rowOff>104775</xdr:rowOff>
    </xdr:from>
    <xdr:to>
      <xdr:col>2</xdr:col>
      <xdr:colOff>38100</xdr:colOff>
      <xdr:row>5</xdr:row>
      <xdr:rowOff>32905</xdr:rowOff>
    </xdr:to>
    <xdr:pic>
      <xdr:nvPicPr>
        <xdr:cNvPr id="3" name="Picture 3" descr="Logga_NVblå">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104775"/>
          <a:ext cx="749300" cy="765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noopy\toc$\LUFTFART\Luftfart2004\Paxkm%2092-02%20fr&#229;n%20Micha&#235;l%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Flygplats"/>
      <sheetName val="LFV Def"/>
      <sheetName val="02 ca"/>
      <sheetName val="01 ca"/>
      <sheetName val="00 ca"/>
      <sheetName val="99 ca"/>
      <sheetName val="98 ca"/>
      <sheetName val="97 ca"/>
      <sheetName val="96 ca"/>
      <sheetName val="95 ca"/>
      <sheetName val="94 ca"/>
      <sheetName val="93 ca"/>
      <sheetName val="92 ca"/>
      <sheetName val="00 in"/>
      <sheetName val="99 in"/>
      <sheetName val="98 in"/>
      <sheetName val="97 in"/>
      <sheetName val="96 in"/>
      <sheetName val="95 in"/>
      <sheetName val="94 in"/>
      <sheetName val="93 in"/>
      <sheetName val="92 in"/>
    </sheetNames>
    <sheetDataSet>
      <sheetData sheetId="0" refreshError="1"/>
      <sheetData sheetId="1" refreshError="1">
        <row r="1">
          <cell r="A1" t="str">
            <v>Flygplats</v>
          </cell>
          <cell r="B1" t="str">
            <v>ICAO</v>
          </cell>
          <cell r="C1" t="str">
            <v>IATA</v>
          </cell>
          <cell r="D1" t="str">
            <v>Longitud</v>
          </cell>
          <cell r="E1" t="str">
            <v>Latitud</v>
          </cell>
          <cell r="F1" t="str">
            <v>Longitud</v>
          </cell>
          <cell r="G1" t="str">
            <v>Latitud</v>
          </cell>
          <cell r="H1" t="str">
            <v>Flygplats</v>
          </cell>
        </row>
        <row r="2">
          <cell r="A2" t="str">
            <v>ARVIDSJAUR</v>
          </cell>
          <cell r="B2" t="str">
            <v>ESNX</v>
          </cell>
          <cell r="C2" t="str">
            <v>AJR</v>
          </cell>
          <cell r="D2">
            <v>653525</v>
          </cell>
          <cell r="E2">
            <v>191655</v>
          </cell>
          <cell r="F2">
            <v>65.587499999999991</v>
          </cell>
          <cell r="G2">
            <v>19.275833333333331</v>
          </cell>
          <cell r="H2" t="str">
            <v>Arvidsjaur</v>
          </cell>
        </row>
        <row r="3">
          <cell r="A3" t="str">
            <v>ARVIKA</v>
          </cell>
          <cell r="B3" t="str">
            <v>ESKV</v>
          </cell>
          <cell r="D3">
            <v>594030</v>
          </cell>
          <cell r="E3">
            <v>123822</v>
          </cell>
          <cell r="F3">
            <v>59.671666666666667</v>
          </cell>
          <cell r="G3">
            <v>12.636999999999999</v>
          </cell>
          <cell r="H3" t="str">
            <v>Arvika</v>
          </cell>
        </row>
        <row r="4">
          <cell r="A4" t="str">
            <v>BERGA</v>
          </cell>
          <cell r="B4" t="str">
            <v>ESQP</v>
          </cell>
          <cell r="D4">
            <v>590413</v>
          </cell>
          <cell r="E4">
            <v>180701</v>
          </cell>
          <cell r="F4">
            <v>59.068833333333338</v>
          </cell>
          <cell r="G4">
            <v>18.116833333333332</v>
          </cell>
          <cell r="H4" t="str">
            <v>Berga</v>
          </cell>
        </row>
        <row r="5">
          <cell r="A5" t="str">
            <v>BODEN</v>
          </cell>
          <cell r="B5" t="str">
            <v>ESPG</v>
          </cell>
          <cell r="D5">
            <v>654837</v>
          </cell>
          <cell r="E5">
            <v>214129</v>
          </cell>
          <cell r="F5">
            <v>65.80616666666667</v>
          </cell>
          <cell r="G5">
            <v>21.688166666666667</v>
          </cell>
          <cell r="H5" t="str">
            <v>Boden</v>
          </cell>
        </row>
        <row r="6">
          <cell r="A6" t="str">
            <v>BORLÄNGE</v>
          </cell>
          <cell r="B6" t="str">
            <v>ESSD</v>
          </cell>
          <cell r="C6" t="str">
            <v>BLE</v>
          </cell>
          <cell r="D6">
            <v>602520</v>
          </cell>
          <cell r="E6">
            <v>153054</v>
          </cell>
          <cell r="F6">
            <v>60.419999999999995</v>
          </cell>
          <cell r="G6">
            <v>15.509</v>
          </cell>
          <cell r="H6" t="str">
            <v>Borlänge</v>
          </cell>
        </row>
        <row r="7">
          <cell r="A7" t="str">
            <v>ESKILSTUNA</v>
          </cell>
          <cell r="B7" t="str">
            <v>ESSU</v>
          </cell>
          <cell r="D7">
            <v>592108</v>
          </cell>
          <cell r="E7">
            <v>164230</v>
          </cell>
          <cell r="F7">
            <v>59.351333333333336</v>
          </cell>
          <cell r="G7">
            <v>16.704999999999998</v>
          </cell>
          <cell r="H7" t="str">
            <v>Eskilstuna</v>
          </cell>
        </row>
        <row r="8">
          <cell r="A8" t="str">
            <v>FALKÖPING</v>
          </cell>
          <cell r="B8" t="str">
            <v>ESGK</v>
          </cell>
          <cell r="D8">
            <v>581012</v>
          </cell>
          <cell r="E8">
            <v>133516</v>
          </cell>
          <cell r="F8">
            <v>58.168666666666667</v>
          </cell>
          <cell r="G8">
            <v>13.586</v>
          </cell>
          <cell r="H8" t="str">
            <v>Falköping</v>
          </cell>
        </row>
        <row r="9">
          <cell r="A9" t="str">
            <v>GÄLLIVARE</v>
          </cell>
          <cell r="B9" t="str">
            <v>ESNG</v>
          </cell>
          <cell r="C9" t="str">
            <v>GEV</v>
          </cell>
          <cell r="D9">
            <v>670759</v>
          </cell>
          <cell r="E9">
            <v>204844</v>
          </cell>
          <cell r="F9">
            <v>67.126499999999993</v>
          </cell>
          <cell r="G9">
            <v>20.807333333333332</v>
          </cell>
          <cell r="H9" t="str">
            <v>Gällivare</v>
          </cell>
        </row>
        <row r="10">
          <cell r="A10" t="str">
            <v>GÄVLE/SANDVIKEN</v>
          </cell>
          <cell r="B10" t="str">
            <v>ESSK</v>
          </cell>
          <cell r="C10" t="str">
            <v>GVX</v>
          </cell>
          <cell r="D10">
            <v>603536</v>
          </cell>
          <cell r="E10">
            <v>165705</v>
          </cell>
          <cell r="F10">
            <v>60.589333333333336</v>
          </cell>
          <cell r="G10">
            <v>16.950833333333332</v>
          </cell>
          <cell r="H10" t="str">
            <v>Gävle-Sandviken</v>
          </cell>
        </row>
        <row r="11">
          <cell r="A11" t="str">
            <v>GÖTEBORG-LANDVETTER</v>
          </cell>
          <cell r="B11" t="str">
            <v>ESGG</v>
          </cell>
          <cell r="C11" t="str">
            <v>GOT</v>
          </cell>
          <cell r="D11">
            <v>573936</v>
          </cell>
          <cell r="E11">
            <v>121728</v>
          </cell>
          <cell r="F11">
            <v>57.655999999999999</v>
          </cell>
          <cell r="G11">
            <v>12.288</v>
          </cell>
          <cell r="H11" t="str">
            <v>Göteborg/Landvetter</v>
          </cell>
        </row>
        <row r="12">
          <cell r="A12" t="str">
            <v>GÖTEBORG/SÄVE</v>
          </cell>
          <cell r="B12" t="str">
            <v>ESGP</v>
          </cell>
          <cell r="D12">
            <v>574632</v>
          </cell>
          <cell r="E12">
            <v>115214</v>
          </cell>
          <cell r="F12">
            <v>57.771999999999998</v>
          </cell>
          <cell r="G12">
            <v>11.869</v>
          </cell>
          <cell r="H12" t="str">
            <v>Göteborg/Säve</v>
          </cell>
        </row>
        <row r="13">
          <cell r="A13" t="str">
            <v>HAGFORS</v>
          </cell>
          <cell r="B13" t="str">
            <v>ESOH</v>
          </cell>
          <cell r="C13" t="str">
            <v>HFS</v>
          </cell>
          <cell r="D13">
            <v>600116</v>
          </cell>
          <cell r="E13">
            <v>133444</v>
          </cell>
          <cell r="F13">
            <v>60.019333333333336</v>
          </cell>
          <cell r="G13">
            <v>13.574</v>
          </cell>
          <cell r="H13" t="str">
            <v>Hagfors</v>
          </cell>
        </row>
        <row r="14">
          <cell r="A14" t="str">
            <v>HALMSTAD</v>
          </cell>
          <cell r="B14" t="str">
            <v>ESMT</v>
          </cell>
          <cell r="C14" t="str">
            <v>HAD</v>
          </cell>
          <cell r="D14">
            <v>564127</v>
          </cell>
          <cell r="E14">
            <v>124912</v>
          </cell>
          <cell r="F14">
            <v>56.68783333333333</v>
          </cell>
          <cell r="G14">
            <v>12.818666666666667</v>
          </cell>
          <cell r="H14" t="str">
            <v>Halmstad</v>
          </cell>
        </row>
        <row r="15">
          <cell r="A15" t="str">
            <v>HEMAVAN</v>
          </cell>
          <cell r="B15" t="str">
            <v>ESUT</v>
          </cell>
          <cell r="C15" t="str">
            <v>HMV</v>
          </cell>
          <cell r="D15">
            <v>654822</v>
          </cell>
          <cell r="E15">
            <v>150458</v>
          </cell>
          <cell r="F15">
            <v>65.803666666666658</v>
          </cell>
          <cell r="G15">
            <v>15.076333333333332</v>
          </cell>
          <cell r="H15" t="str">
            <v>Hemavan</v>
          </cell>
        </row>
        <row r="16">
          <cell r="A16" t="str">
            <v>HUDIKSVALL</v>
          </cell>
          <cell r="B16" t="str">
            <v>ESNH</v>
          </cell>
          <cell r="C16" t="str">
            <v>HUV</v>
          </cell>
          <cell r="D16">
            <v>614606</v>
          </cell>
          <cell r="E16">
            <v>170450</v>
          </cell>
          <cell r="F16">
            <v>61.767666666666663</v>
          </cell>
          <cell r="G16">
            <v>17.074999999999999</v>
          </cell>
          <cell r="H16" t="str">
            <v>Hudiksvall</v>
          </cell>
        </row>
        <row r="17">
          <cell r="A17" t="str">
            <v>HULTSFRED</v>
          </cell>
          <cell r="B17" t="str">
            <v>ESSF</v>
          </cell>
          <cell r="C17" t="str">
            <v>HLF</v>
          </cell>
          <cell r="D17">
            <v>573133</v>
          </cell>
          <cell r="E17">
            <v>154924</v>
          </cell>
          <cell r="F17">
            <v>57.522166666666664</v>
          </cell>
          <cell r="G17">
            <v>15.820666666666666</v>
          </cell>
          <cell r="H17" t="str">
            <v>Hultsfred-Vimmerby</v>
          </cell>
        </row>
        <row r="18">
          <cell r="A18" t="str">
            <v>IDRE</v>
          </cell>
          <cell r="B18" t="str">
            <v>ESUE</v>
          </cell>
          <cell r="C18" t="str">
            <v>IDB</v>
          </cell>
          <cell r="D18">
            <v>615211</v>
          </cell>
          <cell r="E18">
            <v>124122</v>
          </cell>
          <cell r="F18">
            <v>61.868499999999997</v>
          </cell>
          <cell r="G18">
            <v>12.686999999999999</v>
          </cell>
          <cell r="H18" t="str">
            <v>Idre</v>
          </cell>
        </row>
        <row r="19">
          <cell r="A19" t="str">
            <v>JÖNKÖPING</v>
          </cell>
          <cell r="B19" t="str">
            <v>ESGJ</v>
          </cell>
          <cell r="C19" t="str">
            <v>JKG</v>
          </cell>
          <cell r="D19">
            <v>574530</v>
          </cell>
          <cell r="E19">
            <v>140409</v>
          </cell>
          <cell r="F19">
            <v>57.755000000000003</v>
          </cell>
          <cell r="G19">
            <v>14.068166666666666</v>
          </cell>
          <cell r="H19" t="str">
            <v>Jönköping</v>
          </cell>
        </row>
        <row r="20">
          <cell r="A20" t="str">
            <v>KALMAR</v>
          </cell>
          <cell r="B20" t="str">
            <v>ESMQ</v>
          </cell>
          <cell r="C20" t="str">
            <v>KLR</v>
          </cell>
          <cell r="D20">
            <v>564108</v>
          </cell>
          <cell r="E20">
            <v>161715</v>
          </cell>
          <cell r="F20">
            <v>56.684666666666665</v>
          </cell>
          <cell r="G20">
            <v>16.285833333333336</v>
          </cell>
          <cell r="H20" t="str">
            <v>Kalmar</v>
          </cell>
        </row>
        <row r="21">
          <cell r="A21" t="str">
            <v>KARLSKOGA</v>
          </cell>
          <cell r="B21" t="str">
            <v>ESKK</v>
          </cell>
          <cell r="D21">
            <v>592040</v>
          </cell>
          <cell r="E21">
            <v>142941</v>
          </cell>
          <cell r="F21">
            <v>59.34</v>
          </cell>
          <cell r="G21">
            <v>14.490166666666665</v>
          </cell>
          <cell r="H21" t="str">
            <v>Karlskoga</v>
          </cell>
        </row>
        <row r="22">
          <cell r="A22" t="str">
            <v>KARLSTAD</v>
          </cell>
          <cell r="B22" t="str">
            <v>ESOK</v>
          </cell>
          <cell r="C22" t="str">
            <v>KSD</v>
          </cell>
          <cell r="D22">
            <v>592641</v>
          </cell>
          <cell r="E22">
            <v>132015</v>
          </cell>
          <cell r="F22">
            <v>59.440166666666663</v>
          </cell>
          <cell r="G22">
            <v>13.335833333333333</v>
          </cell>
          <cell r="H22" t="str">
            <v>Karlstad</v>
          </cell>
        </row>
        <row r="23">
          <cell r="A23" t="str">
            <v>KIRUNA</v>
          </cell>
          <cell r="B23" t="str">
            <v>ESNQ</v>
          </cell>
          <cell r="C23" t="str">
            <v>KRN</v>
          </cell>
          <cell r="D23">
            <v>674917</v>
          </cell>
          <cell r="E23">
            <v>202008</v>
          </cell>
          <cell r="F23">
            <v>67.819499999999991</v>
          </cell>
          <cell r="G23">
            <v>20.334666666666667</v>
          </cell>
          <cell r="H23" t="str">
            <v>Kiruna</v>
          </cell>
        </row>
        <row r="24">
          <cell r="A24" t="str">
            <v>KRAMFORS</v>
          </cell>
          <cell r="B24" t="str">
            <v>ESNK</v>
          </cell>
          <cell r="C24" t="str">
            <v>KRF</v>
          </cell>
          <cell r="D24">
            <v>630255</v>
          </cell>
          <cell r="E24">
            <v>174610</v>
          </cell>
          <cell r="F24">
            <v>63.042499999999997</v>
          </cell>
          <cell r="G24">
            <v>17.768333333333331</v>
          </cell>
          <cell r="H24" t="str">
            <v>Kramfors</v>
          </cell>
        </row>
        <row r="25">
          <cell r="A25" t="str">
            <v>KRISTIANSTAD/EVERÖD</v>
          </cell>
          <cell r="B25" t="str">
            <v>ESMK</v>
          </cell>
          <cell r="C25" t="str">
            <v>KID</v>
          </cell>
          <cell r="D25">
            <v>555514</v>
          </cell>
          <cell r="E25">
            <v>140507</v>
          </cell>
          <cell r="F25">
            <v>55.918999999999997</v>
          </cell>
          <cell r="G25">
            <v>14.0845</v>
          </cell>
          <cell r="H25" t="str">
            <v>Kristianstad</v>
          </cell>
        </row>
        <row r="26">
          <cell r="A26" t="str">
            <v>LIDKÖPING</v>
          </cell>
          <cell r="B26" t="str">
            <v>ESGL</v>
          </cell>
          <cell r="D26">
            <v>582755</v>
          </cell>
          <cell r="E26">
            <v>131028</v>
          </cell>
          <cell r="F26">
            <v>58.459166666666668</v>
          </cell>
          <cell r="G26">
            <v>13.171333333333333</v>
          </cell>
          <cell r="H26" t="str">
            <v>Lidköping</v>
          </cell>
        </row>
        <row r="27">
          <cell r="A27" t="str">
            <v>LINKÖPING/MALMEN</v>
          </cell>
          <cell r="B27" t="str">
            <v>ESCF</v>
          </cell>
          <cell r="D27">
            <v>582352</v>
          </cell>
          <cell r="E27">
            <v>153122</v>
          </cell>
          <cell r="F27">
            <v>58.392000000000003</v>
          </cell>
          <cell r="G27">
            <v>15.520333333333333</v>
          </cell>
          <cell r="H27" t="str">
            <v>Linköping/Malmen</v>
          </cell>
        </row>
        <row r="28">
          <cell r="A28" t="str">
            <v>LINKÖPING/SAAB</v>
          </cell>
          <cell r="B28" t="str">
            <v>ESSL</v>
          </cell>
          <cell r="C28" t="str">
            <v>LPI</v>
          </cell>
          <cell r="D28">
            <v>582423</v>
          </cell>
          <cell r="E28">
            <v>154047</v>
          </cell>
          <cell r="F28">
            <v>58.403833333333331</v>
          </cell>
          <cell r="G28">
            <v>15.6745</v>
          </cell>
          <cell r="H28" t="str">
            <v>Linköping</v>
          </cell>
        </row>
        <row r="29">
          <cell r="A29" t="str">
            <v>LJUNGBY</v>
          </cell>
          <cell r="B29" t="str">
            <v>ESMG</v>
          </cell>
          <cell r="D29">
            <v>565701</v>
          </cell>
          <cell r="E29">
            <v>135518</v>
          </cell>
          <cell r="F29">
            <v>56.950166666666668</v>
          </cell>
          <cell r="G29">
            <v>13.919666666666666</v>
          </cell>
          <cell r="H29" t="str">
            <v>Ljungby</v>
          </cell>
        </row>
        <row r="30">
          <cell r="A30" t="str">
            <v>LJUNGBYHED</v>
          </cell>
          <cell r="B30" t="str">
            <v>ESDA</v>
          </cell>
          <cell r="D30">
            <v>560507</v>
          </cell>
          <cell r="E30">
            <v>131225</v>
          </cell>
          <cell r="F30">
            <v>56.084500000000006</v>
          </cell>
          <cell r="G30">
            <v>13.204166666666666</v>
          </cell>
          <cell r="H30" t="str">
            <v>Ljungbyhed</v>
          </cell>
        </row>
        <row r="31">
          <cell r="A31" t="str">
            <v>LUDVIKA</v>
          </cell>
          <cell r="B31" t="str">
            <v>ESSG</v>
          </cell>
          <cell r="D31">
            <v>600518</v>
          </cell>
          <cell r="E31">
            <v>150547</v>
          </cell>
          <cell r="F31">
            <v>60.086333333333336</v>
          </cell>
          <cell r="G31">
            <v>15.091166666666668</v>
          </cell>
          <cell r="H31" t="str">
            <v>Ludvika</v>
          </cell>
        </row>
        <row r="32">
          <cell r="A32" t="str">
            <v>LULEÅ</v>
          </cell>
          <cell r="B32" t="str">
            <v>ESPA</v>
          </cell>
          <cell r="C32" t="str">
            <v>LLA</v>
          </cell>
          <cell r="D32">
            <v>653236</v>
          </cell>
          <cell r="E32">
            <v>220725</v>
          </cell>
          <cell r="F32">
            <v>65.539333333333332</v>
          </cell>
          <cell r="G32">
            <v>22.120833333333334</v>
          </cell>
          <cell r="H32" t="str">
            <v>Luleå</v>
          </cell>
        </row>
        <row r="33">
          <cell r="A33" t="str">
            <v>LYCKSELE</v>
          </cell>
          <cell r="B33" t="str">
            <v>ESNL</v>
          </cell>
          <cell r="C33" t="str">
            <v>LYC</v>
          </cell>
          <cell r="D33">
            <v>643251</v>
          </cell>
          <cell r="E33">
            <v>184304</v>
          </cell>
          <cell r="F33">
            <v>64.541833333333329</v>
          </cell>
          <cell r="G33">
            <v>18.717333333333332</v>
          </cell>
          <cell r="H33" t="str">
            <v>Lycksele</v>
          </cell>
        </row>
        <row r="34">
          <cell r="A34" t="str">
            <v>MALMÖ-STURUP</v>
          </cell>
          <cell r="B34" t="str">
            <v>ESMS</v>
          </cell>
          <cell r="C34" t="str">
            <v>MMX</v>
          </cell>
          <cell r="D34">
            <v>553254</v>
          </cell>
          <cell r="E34">
            <v>132112</v>
          </cell>
          <cell r="F34">
            <v>55.542333333333332</v>
          </cell>
          <cell r="G34">
            <v>13.352</v>
          </cell>
          <cell r="H34" t="str">
            <v>Malmö/Sturup</v>
          </cell>
        </row>
        <row r="35">
          <cell r="A35" t="str">
            <v>MORA/SILJAN</v>
          </cell>
          <cell r="B35" t="str">
            <v>ESKM</v>
          </cell>
          <cell r="C35" t="str">
            <v>MXX</v>
          </cell>
          <cell r="D35">
            <v>605731</v>
          </cell>
          <cell r="E35">
            <v>143038</v>
          </cell>
          <cell r="F35">
            <v>60.95516666666667</v>
          </cell>
          <cell r="G35">
            <v>14.506333333333334</v>
          </cell>
          <cell r="H35" t="str">
            <v>Mora</v>
          </cell>
        </row>
        <row r="36">
          <cell r="A36" t="str">
            <v>NORRKÖPING</v>
          </cell>
          <cell r="B36" t="str">
            <v>ESSP</v>
          </cell>
          <cell r="C36" t="str">
            <v>NRK</v>
          </cell>
          <cell r="D36">
            <v>583510</v>
          </cell>
          <cell r="E36">
            <v>161447</v>
          </cell>
          <cell r="F36">
            <v>58.585000000000001</v>
          </cell>
          <cell r="G36">
            <v>16.241166666666668</v>
          </cell>
          <cell r="H36" t="str">
            <v>Norrköping</v>
          </cell>
        </row>
        <row r="37">
          <cell r="A37" t="str">
            <v>OSKARSHAMN</v>
          </cell>
          <cell r="B37" t="str">
            <v>ESMO</v>
          </cell>
          <cell r="C37" t="str">
            <v>OSK</v>
          </cell>
          <cell r="D37">
            <v>572105</v>
          </cell>
          <cell r="E37">
            <v>162954</v>
          </cell>
          <cell r="F37">
            <v>57.350833333333334</v>
          </cell>
          <cell r="G37">
            <v>16.492333333333335</v>
          </cell>
          <cell r="H37" t="str">
            <v>Oskarshamn</v>
          </cell>
        </row>
        <row r="38">
          <cell r="A38" t="str">
            <v>RONNEBY</v>
          </cell>
          <cell r="B38" t="str">
            <v>ESDF</v>
          </cell>
          <cell r="C38" t="str">
            <v>RNB</v>
          </cell>
          <cell r="D38">
            <v>561600</v>
          </cell>
          <cell r="E38">
            <v>151554</v>
          </cell>
          <cell r="F38">
            <v>56.266666666666666</v>
          </cell>
          <cell r="G38">
            <v>15.259</v>
          </cell>
          <cell r="H38" t="str">
            <v>Ronneby</v>
          </cell>
        </row>
        <row r="39">
          <cell r="A39" t="str">
            <v>PAJALA</v>
          </cell>
          <cell r="B39" t="str">
            <v>ESUP</v>
          </cell>
          <cell r="D39">
            <v>671445</v>
          </cell>
          <cell r="E39">
            <v>230408</v>
          </cell>
          <cell r="F39">
            <v>67.240833333333327</v>
          </cell>
          <cell r="G39">
            <v>23.068000000000001</v>
          </cell>
          <cell r="H39" t="str">
            <v>Pajala</v>
          </cell>
        </row>
        <row r="40">
          <cell r="A40" t="str">
            <v>SKELLEFTEÅ</v>
          </cell>
          <cell r="B40" t="str">
            <v>ESNS</v>
          </cell>
          <cell r="C40" t="str">
            <v>SFT</v>
          </cell>
          <cell r="D40">
            <v>643729</v>
          </cell>
          <cell r="E40">
            <v>210437</v>
          </cell>
          <cell r="F40">
            <v>64.621499999999997</v>
          </cell>
          <cell r="G40">
            <v>21.072833333333332</v>
          </cell>
          <cell r="H40" t="str">
            <v>Skellefteå</v>
          </cell>
        </row>
        <row r="41">
          <cell r="A41" t="str">
            <v>SKÖVDE</v>
          </cell>
          <cell r="B41" t="str">
            <v>ESGR</v>
          </cell>
          <cell r="C41" t="str">
            <v>KVB</v>
          </cell>
          <cell r="D41">
            <v>582722</v>
          </cell>
          <cell r="E41">
            <v>135822</v>
          </cell>
          <cell r="F41">
            <v>58.45366666666667</v>
          </cell>
          <cell r="G41">
            <v>13.970333333333333</v>
          </cell>
          <cell r="H41" t="str">
            <v>Skövde</v>
          </cell>
        </row>
        <row r="42">
          <cell r="A42" t="str">
            <v>STOCKHOLM-ARLANDA</v>
          </cell>
          <cell r="B42" t="str">
            <v>ESSA</v>
          </cell>
          <cell r="C42" t="str">
            <v>ARN</v>
          </cell>
          <cell r="D42">
            <v>593907</v>
          </cell>
          <cell r="E42">
            <v>175507</v>
          </cell>
          <cell r="F42">
            <v>59.651166666666668</v>
          </cell>
          <cell r="G42">
            <v>17.917833333333334</v>
          </cell>
          <cell r="H42" t="str">
            <v>Stockholm/Arlanda</v>
          </cell>
        </row>
        <row r="43">
          <cell r="A43" t="str">
            <v>STOCKHOLM-BROMMA</v>
          </cell>
          <cell r="B43" t="str">
            <v>ESSB</v>
          </cell>
          <cell r="C43" t="str">
            <v>BMA</v>
          </cell>
          <cell r="D43">
            <v>592116</v>
          </cell>
          <cell r="E43">
            <v>175623</v>
          </cell>
          <cell r="F43">
            <v>59.352666666666671</v>
          </cell>
          <cell r="G43">
            <v>17.937166666666666</v>
          </cell>
          <cell r="H43" t="str">
            <v>Stockholm/Bromma</v>
          </cell>
        </row>
        <row r="44">
          <cell r="A44" t="str">
            <v>STOCKHOLM/SKAVSTA</v>
          </cell>
          <cell r="B44" t="str">
            <v>ESKN</v>
          </cell>
          <cell r="C44" t="str">
            <v>NYO</v>
          </cell>
          <cell r="D44">
            <v>584719</v>
          </cell>
          <cell r="E44">
            <v>165413</v>
          </cell>
          <cell r="F44">
            <v>58.786499999999997</v>
          </cell>
          <cell r="G44">
            <v>16.902166666666666</v>
          </cell>
          <cell r="H44" t="str">
            <v>Stockholm/Skavsta</v>
          </cell>
        </row>
        <row r="45">
          <cell r="A45" t="str">
            <v>STORUMAN</v>
          </cell>
          <cell r="B45" t="str">
            <v>ESPD</v>
          </cell>
          <cell r="C45" t="str">
            <v>SQO</v>
          </cell>
          <cell r="D45">
            <v>645739</v>
          </cell>
          <cell r="E45">
            <v>174148</v>
          </cell>
          <cell r="F45">
            <v>64.956500000000005</v>
          </cell>
          <cell r="G45">
            <v>17.691333333333333</v>
          </cell>
          <cell r="H45" t="str">
            <v>Storuman</v>
          </cell>
        </row>
        <row r="46">
          <cell r="A46" t="str">
            <v>SUNDSVALL-HÄRNÖSAND</v>
          </cell>
          <cell r="B46" t="str">
            <v>ESNN</v>
          </cell>
          <cell r="C46" t="str">
            <v>SDL</v>
          </cell>
          <cell r="D46">
            <v>623146</v>
          </cell>
          <cell r="E46">
            <v>172634</v>
          </cell>
          <cell r="F46">
            <v>62.524333333333331</v>
          </cell>
          <cell r="G46">
            <v>17.439</v>
          </cell>
          <cell r="H46" t="str">
            <v>Sundsvall-Härnösand</v>
          </cell>
        </row>
        <row r="47">
          <cell r="A47" t="str">
            <v>SVEG</v>
          </cell>
          <cell r="B47" t="str">
            <v>ESND</v>
          </cell>
          <cell r="C47" t="str">
            <v>EVG</v>
          </cell>
          <cell r="D47">
            <v>620252</v>
          </cell>
          <cell r="E47">
            <v>142527</v>
          </cell>
          <cell r="F47">
            <v>62.042000000000002</v>
          </cell>
          <cell r="G47">
            <v>14.421166666666666</v>
          </cell>
          <cell r="H47" t="str">
            <v>Sveg</v>
          </cell>
        </row>
        <row r="48">
          <cell r="A48" t="str">
            <v>SÖDERHAMN</v>
          </cell>
          <cell r="B48" t="str">
            <v>ESCL</v>
          </cell>
          <cell r="C48" t="str">
            <v>SOO</v>
          </cell>
          <cell r="D48">
            <v>611541</v>
          </cell>
          <cell r="E48">
            <v>170554</v>
          </cell>
          <cell r="F48">
            <v>61.256833333333333</v>
          </cell>
          <cell r="G48">
            <v>17.092333333333332</v>
          </cell>
          <cell r="H48" t="str">
            <v>Söderhamn</v>
          </cell>
        </row>
        <row r="49">
          <cell r="A49" t="str">
            <v>TORSBY/FRYKLANDA</v>
          </cell>
          <cell r="B49" t="str">
            <v>ESST</v>
          </cell>
          <cell r="C49" t="str">
            <v>TOT</v>
          </cell>
          <cell r="D49">
            <v>600917</v>
          </cell>
          <cell r="E49">
            <v>125937</v>
          </cell>
          <cell r="F49">
            <v>60.152833333333334</v>
          </cell>
          <cell r="G49">
            <v>12.9895</v>
          </cell>
          <cell r="H49" t="str">
            <v>Torsby</v>
          </cell>
        </row>
        <row r="50">
          <cell r="A50" t="str">
            <v>TROLLHÄTTAN/VÄNERSB</v>
          </cell>
          <cell r="B50" t="str">
            <v>ESGT</v>
          </cell>
          <cell r="C50" t="str">
            <v>THN</v>
          </cell>
          <cell r="D50">
            <v>581905</v>
          </cell>
          <cell r="E50">
            <v>122042</v>
          </cell>
          <cell r="F50">
            <v>58.317500000000003</v>
          </cell>
          <cell r="G50">
            <v>12.340333333333334</v>
          </cell>
          <cell r="H50" t="str">
            <v>Trollhättan - Vänersborg</v>
          </cell>
        </row>
        <row r="51">
          <cell r="A51" t="str">
            <v>UMEÅ</v>
          </cell>
          <cell r="B51" t="str">
            <v>ESNU</v>
          </cell>
          <cell r="C51" t="str">
            <v>UME</v>
          </cell>
          <cell r="D51">
            <v>634735</v>
          </cell>
          <cell r="E51">
            <v>201648</v>
          </cell>
          <cell r="F51">
            <v>63.789166666666667</v>
          </cell>
          <cell r="G51">
            <v>20.274666666666665</v>
          </cell>
          <cell r="H51" t="str">
            <v>Umeå</v>
          </cell>
        </row>
        <row r="52">
          <cell r="A52" t="str">
            <v>UPPSALA</v>
          </cell>
          <cell r="B52" t="str">
            <v>ESCM</v>
          </cell>
          <cell r="D52">
            <v>595403</v>
          </cell>
          <cell r="E52">
            <v>173545</v>
          </cell>
          <cell r="F52">
            <v>59.900500000000001</v>
          </cell>
          <cell r="G52">
            <v>17.590833333333332</v>
          </cell>
          <cell r="H52" t="str">
            <v>Uppsala</v>
          </cell>
        </row>
        <row r="53">
          <cell r="A53" t="str">
            <v>VILHELMINA</v>
          </cell>
          <cell r="B53" t="str">
            <v>ESNV</v>
          </cell>
          <cell r="C53" t="str">
            <v>VHM</v>
          </cell>
          <cell r="D53">
            <v>643443</v>
          </cell>
          <cell r="E53">
            <v>164023</v>
          </cell>
          <cell r="F53">
            <v>64.573833333333326</v>
          </cell>
          <cell r="G53">
            <v>16.670500000000001</v>
          </cell>
          <cell r="H53" t="str">
            <v>Vilhelmina</v>
          </cell>
        </row>
        <row r="54">
          <cell r="A54" t="str">
            <v>VISBY</v>
          </cell>
          <cell r="B54" t="str">
            <v>ESSV</v>
          </cell>
          <cell r="C54" t="str">
            <v>VBY</v>
          </cell>
          <cell r="D54">
            <v>573946</v>
          </cell>
          <cell r="E54">
            <v>182046</v>
          </cell>
          <cell r="F54">
            <v>57.657666666666664</v>
          </cell>
          <cell r="G54">
            <v>18.340999999999998</v>
          </cell>
          <cell r="H54" t="str">
            <v>Visby</v>
          </cell>
        </row>
        <row r="55">
          <cell r="A55" t="str">
            <v>VÄSTERÅS/HÄSSLÖ</v>
          </cell>
          <cell r="B55" t="str">
            <v>ESOW</v>
          </cell>
          <cell r="C55" t="str">
            <v>VST</v>
          </cell>
          <cell r="D55">
            <v>593522</v>
          </cell>
          <cell r="E55">
            <v>163801</v>
          </cell>
          <cell r="F55">
            <v>59.587000000000003</v>
          </cell>
          <cell r="G55">
            <v>16.633499999999998</v>
          </cell>
          <cell r="H55" t="str">
            <v>Västerås/Hässlö</v>
          </cell>
        </row>
        <row r="56">
          <cell r="A56" t="str">
            <v>VÄXJÖ/KRONOBERG</v>
          </cell>
          <cell r="B56" t="str">
            <v>ESMX</v>
          </cell>
          <cell r="C56" t="str">
            <v>VXO</v>
          </cell>
          <cell r="D56">
            <v>565549</v>
          </cell>
          <cell r="E56">
            <v>144344</v>
          </cell>
          <cell r="F56">
            <v>56.924833333333332</v>
          </cell>
          <cell r="G56">
            <v>14.724</v>
          </cell>
          <cell r="H56" t="str">
            <v>Växjö</v>
          </cell>
        </row>
        <row r="57">
          <cell r="A57" t="str">
            <v>ÄNGELHOLM</v>
          </cell>
          <cell r="B57" t="str">
            <v>ESDB</v>
          </cell>
          <cell r="C57" t="str">
            <v>AGH</v>
          </cell>
          <cell r="D57">
            <v>561728</v>
          </cell>
          <cell r="E57">
            <v>125118</v>
          </cell>
          <cell r="F57">
            <v>56.287999999999997</v>
          </cell>
          <cell r="G57">
            <v>12.853</v>
          </cell>
          <cell r="H57" t="str">
            <v>Ängelholm</v>
          </cell>
        </row>
        <row r="58">
          <cell r="A58" t="str">
            <v>ÖREBRO</v>
          </cell>
          <cell r="B58" t="str">
            <v>ESOE</v>
          </cell>
          <cell r="C58" t="str">
            <v>ORB</v>
          </cell>
          <cell r="D58">
            <v>591341</v>
          </cell>
          <cell r="E58">
            <v>150224</v>
          </cell>
          <cell r="F58">
            <v>59.223500000000001</v>
          </cell>
          <cell r="G58">
            <v>15.037333333333333</v>
          </cell>
          <cell r="H58" t="str">
            <v>Örebro-Bofors</v>
          </cell>
        </row>
        <row r="59">
          <cell r="A59" t="str">
            <v>ÖRNSKÖLDSVIK</v>
          </cell>
          <cell r="B59" t="str">
            <v>ESNO</v>
          </cell>
          <cell r="C59" t="str">
            <v>OER</v>
          </cell>
          <cell r="D59">
            <v>632428</v>
          </cell>
          <cell r="E59">
            <v>185933</v>
          </cell>
          <cell r="F59">
            <v>63.404666666666664</v>
          </cell>
          <cell r="G59">
            <v>18.988833333333336</v>
          </cell>
          <cell r="H59" t="str">
            <v>Örnsköldsvik</v>
          </cell>
        </row>
        <row r="60">
          <cell r="A60" t="str">
            <v>ÖSTERSUND</v>
          </cell>
          <cell r="B60" t="str">
            <v>ESPC</v>
          </cell>
          <cell r="C60" t="str">
            <v>OSD</v>
          </cell>
          <cell r="D60">
            <v>631140</v>
          </cell>
          <cell r="E60">
            <v>143001</v>
          </cell>
          <cell r="F60">
            <v>63.19</v>
          </cell>
          <cell r="G60">
            <v>14.500166666666667</v>
          </cell>
          <cell r="H60" t="str">
            <v>Östersund</v>
          </cell>
        </row>
        <row r="61">
          <cell r="A61" t="str">
            <v>DALA-JÄRNA</v>
          </cell>
          <cell r="B61" t="str">
            <v>ESKD</v>
          </cell>
          <cell r="D61">
            <v>603322</v>
          </cell>
          <cell r="E61">
            <v>142238</v>
          </cell>
          <cell r="F61">
            <v>60.553666666666665</v>
          </cell>
          <cell r="G61">
            <v>14.373000000000001</v>
          </cell>
          <cell r="H61" t="str">
            <v>Dala-Järna</v>
          </cell>
        </row>
        <row r="62">
          <cell r="A62" t="str">
            <v>TIERP</v>
          </cell>
          <cell r="B62" t="str">
            <v>ESKT</v>
          </cell>
          <cell r="D62">
            <v>602042</v>
          </cell>
          <cell r="E62">
            <v>172519</v>
          </cell>
          <cell r="F62">
            <v>60.340333333333334</v>
          </cell>
          <cell r="G62">
            <v>17.419833333333333</v>
          </cell>
          <cell r="H62" t="str">
            <v>Tierp</v>
          </cell>
        </row>
        <row r="63">
          <cell r="A63" t="str">
            <v>SÅTENÄS</v>
          </cell>
          <cell r="B63" t="str">
            <v>ESIB</v>
          </cell>
          <cell r="D63">
            <v>582542</v>
          </cell>
          <cell r="E63">
            <v>124240</v>
          </cell>
          <cell r="F63">
            <v>58.423666666666662</v>
          </cell>
          <cell r="G63">
            <v>12.706666666666665</v>
          </cell>
          <cell r="H63" t="str">
            <v>Såtenäs</v>
          </cell>
        </row>
        <row r="64">
          <cell r="A64" t="str">
            <v>ÄLMHULT</v>
          </cell>
          <cell r="B64" t="str">
            <v>ESMU</v>
          </cell>
          <cell r="D64">
            <v>563414</v>
          </cell>
          <cell r="E64">
            <v>140959</v>
          </cell>
          <cell r="F64">
            <v>56.569000000000003</v>
          </cell>
          <cell r="G64">
            <v>14.159833333333333</v>
          </cell>
          <cell r="H64" t="str">
            <v>Älmhult</v>
          </cell>
        </row>
        <row r="65">
          <cell r="A65" t="str">
            <v>SUNDBRO</v>
          </cell>
          <cell r="B65" t="str">
            <v>ESKC</v>
          </cell>
          <cell r="D65">
            <v>595522</v>
          </cell>
          <cell r="E65">
            <v>173212</v>
          </cell>
          <cell r="F65">
            <v>59.920333333333332</v>
          </cell>
          <cell r="G65">
            <v>17.535333333333334</v>
          </cell>
        </row>
        <row r="66">
          <cell r="A66" t="str">
            <v>ANDERSTORP</v>
          </cell>
          <cell r="B66" t="str">
            <v>ESMP</v>
          </cell>
          <cell r="D66">
            <v>571551</v>
          </cell>
          <cell r="E66">
            <v>133558</v>
          </cell>
          <cell r="F66">
            <v>57.258499999999998</v>
          </cell>
          <cell r="G66">
            <v>13.593</v>
          </cell>
        </row>
        <row r="67">
          <cell r="A67" t="str">
            <v>EKSHÄRAD</v>
          </cell>
          <cell r="B67" t="str">
            <v>ESKH</v>
          </cell>
          <cell r="D67">
            <v>600917</v>
          </cell>
          <cell r="E67">
            <v>133143</v>
          </cell>
          <cell r="F67">
            <v>60.152833333333334</v>
          </cell>
          <cell r="G67">
            <v>13.523833333333334</v>
          </cell>
        </row>
        <row r="68">
          <cell r="A68" t="str">
            <v>ÖRESTEN</v>
          </cell>
          <cell r="B68" t="str">
            <v>ESGM</v>
          </cell>
          <cell r="D68">
            <v>572643</v>
          </cell>
          <cell r="E68">
            <v>123856</v>
          </cell>
          <cell r="F68">
            <v>57.4405</v>
          </cell>
          <cell r="G68">
            <v>12.642666666666667</v>
          </cell>
        </row>
        <row r="69">
          <cell r="A69" t="str">
            <v>VISINGSÖ</v>
          </cell>
          <cell r="B69" t="str">
            <v>ESSI</v>
          </cell>
          <cell r="D69">
            <v>580555</v>
          </cell>
          <cell r="E69">
            <v>142409</v>
          </cell>
          <cell r="F69">
            <v>58.092500000000001</v>
          </cell>
          <cell r="G69">
            <v>14.4015</v>
          </cell>
        </row>
        <row r="70">
          <cell r="A70" t="str">
            <v>EMMABODA</v>
          </cell>
          <cell r="B70" t="str">
            <v>ESMA</v>
          </cell>
          <cell r="D70">
            <v>563640</v>
          </cell>
          <cell r="E70">
            <v>153623</v>
          </cell>
          <cell r="F70">
            <v>56.606666666666669</v>
          </cell>
          <cell r="G70">
            <v>15.603833333333332</v>
          </cell>
        </row>
        <row r="71">
          <cell r="A71" t="str">
            <v>LANDSKRONA/VIARP</v>
          </cell>
          <cell r="D71">
            <v>555640</v>
          </cell>
          <cell r="E71">
            <v>125210</v>
          </cell>
          <cell r="F71">
            <v>55.94</v>
          </cell>
          <cell r="G71">
            <v>12.868333333333334</v>
          </cell>
        </row>
        <row r="72">
          <cell r="A72" t="str">
            <v>STOCKHOLM/BARKARBY</v>
          </cell>
          <cell r="B72" t="str">
            <v>ESKB</v>
          </cell>
          <cell r="D72">
            <v>592444</v>
          </cell>
          <cell r="E72">
            <v>175322</v>
          </cell>
          <cell r="F72">
            <v>59.407333333333334</v>
          </cell>
          <cell r="G72">
            <v>17.887</v>
          </cell>
        </row>
        <row r="73">
          <cell r="A73" t="str">
            <v>HELSINGBORG/HARBOUR</v>
          </cell>
          <cell r="B73" t="str">
            <v>ESHH</v>
          </cell>
          <cell r="D73">
            <v>560214</v>
          </cell>
          <cell r="E73">
            <v>124132</v>
          </cell>
          <cell r="F73">
            <v>56.035666666666664</v>
          </cell>
          <cell r="G73">
            <v>12.688666666666666</v>
          </cell>
        </row>
        <row r="74">
          <cell r="A74" t="str">
            <v>HALLVIKEN</v>
          </cell>
          <cell r="B74" t="str">
            <v>ESNA</v>
          </cell>
          <cell r="D74">
            <v>634418</v>
          </cell>
          <cell r="E74">
            <v>152732</v>
          </cell>
          <cell r="F74">
            <v>63.736333333333334</v>
          </cell>
          <cell r="G74">
            <v>15.455333333333332</v>
          </cell>
        </row>
        <row r="75">
          <cell r="A75" t="str">
            <v>LJUNGBY/FERINGE</v>
          </cell>
          <cell r="B75" t="str">
            <v>ESMG</v>
          </cell>
          <cell r="D75">
            <v>565701</v>
          </cell>
          <cell r="E75">
            <v>135518</v>
          </cell>
          <cell r="F75">
            <v>56.950166666666668</v>
          </cell>
          <cell r="G75">
            <v>13.919666666666666</v>
          </cell>
          <cell r="H75" t="str">
            <v>Ljungby</v>
          </cell>
        </row>
        <row r="76">
          <cell r="A76" t="str">
            <v>ÅMSELE</v>
          </cell>
          <cell r="B76" t="str">
            <v>ESUA</v>
          </cell>
          <cell r="D76">
            <v>643414</v>
          </cell>
          <cell r="E76">
            <v>191851</v>
          </cell>
          <cell r="F76">
            <v>64.569000000000003</v>
          </cell>
          <cell r="G76">
            <v>19.308500000000002</v>
          </cell>
        </row>
        <row r="77">
          <cell r="A77" t="str">
            <v>VIDSEL</v>
          </cell>
          <cell r="B77" t="str">
            <v>ESPE</v>
          </cell>
          <cell r="D77">
            <v>655231</v>
          </cell>
          <cell r="E77">
            <v>200900</v>
          </cell>
          <cell r="F77">
            <v>65.871833333333328</v>
          </cell>
          <cell r="G77">
            <v>20.149999999999999</v>
          </cell>
        </row>
        <row r="78">
          <cell r="A78" t="str">
            <v>MOHED</v>
          </cell>
          <cell r="B78" t="str">
            <v>ESUM</v>
          </cell>
          <cell r="D78">
            <v>611728</v>
          </cell>
          <cell r="E78">
            <v>165047</v>
          </cell>
          <cell r="F78">
            <v>61.287999999999997</v>
          </cell>
          <cell r="G78">
            <v>16.841166666666666</v>
          </cell>
        </row>
        <row r="79">
          <cell r="A79" t="str">
            <v>KARLSBORG</v>
          </cell>
          <cell r="B79" t="str">
            <v>ESIA</v>
          </cell>
          <cell r="D79">
            <v>583049</v>
          </cell>
          <cell r="E79">
            <v>143026</v>
          </cell>
          <cell r="F79">
            <v>58.508166666666668</v>
          </cell>
          <cell r="G79">
            <v>14.504333333333333</v>
          </cell>
        </row>
        <row r="80">
          <cell r="A80" t="str">
            <v>OPTAND</v>
          </cell>
          <cell r="B80" t="str">
            <v>ESNM</v>
          </cell>
          <cell r="D80">
            <v>630731</v>
          </cell>
          <cell r="E80">
            <v>144830</v>
          </cell>
          <cell r="F80">
            <v>63.121833333333335</v>
          </cell>
          <cell r="G80">
            <v>14.805000000000001</v>
          </cell>
        </row>
        <row r="81">
          <cell r="A81" t="str">
            <v>HERRLJUNGA</v>
          </cell>
          <cell r="B81" t="str">
            <v>ESGH</v>
          </cell>
          <cell r="D81">
            <v>580146</v>
          </cell>
          <cell r="E81">
            <v>130629</v>
          </cell>
          <cell r="F81">
            <v>58.024333333333331</v>
          </cell>
          <cell r="G81">
            <v>13.104833333333334</v>
          </cell>
        </row>
        <row r="82">
          <cell r="A82" t="str">
            <v>NORRTÄLJE</v>
          </cell>
          <cell r="B82" t="str">
            <v>ESSN</v>
          </cell>
          <cell r="D82">
            <v>594358</v>
          </cell>
          <cell r="E82">
            <v>184147</v>
          </cell>
          <cell r="F82">
            <v>59.726333333333336</v>
          </cell>
          <cell r="G82">
            <v>18.691166666666668</v>
          </cell>
        </row>
        <row r="83">
          <cell r="A83" t="str">
            <v>BRATTFORSHEDEN</v>
          </cell>
          <cell r="B83" t="str">
            <v>ESSM</v>
          </cell>
          <cell r="D83">
            <v>593630</v>
          </cell>
          <cell r="E83">
            <v>135444</v>
          </cell>
          <cell r="F83">
            <v>59.605000000000004</v>
          </cell>
          <cell r="G83">
            <v>13.907333333333334</v>
          </cell>
        </row>
        <row r="84">
          <cell r="A84" t="str">
            <v>GRYTTJOM</v>
          </cell>
          <cell r="B84" t="str">
            <v>ESKG</v>
          </cell>
          <cell r="D84">
            <v>601713</v>
          </cell>
          <cell r="E84">
            <v>172518</v>
          </cell>
          <cell r="F84">
            <v>60.285499999999999</v>
          </cell>
          <cell r="G84">
            <v>17.419666666666668</v>
          </cell>
        </row>
        <row r="85">
          <cell r="A85" t="str">
            <v>STOCKHOLM/SKÅ-EDEBY</v>
          </cell>
          <cell r="B85" t="str">
            <v>ESSE</v>
          </cell>
          <cell r="D85">
            <v>592042</v>
          </cell>
          <cell r="E85">
            <v>174426</v>
          </cell>
          <cell r="F85">
            <v>59.340333333333334</v>
          </cell>
          <cell r="G85">
            <v>17.737666666666669</v>
          </cell>
        </row>
        <row r="86">
          <cell r="A86" t="str">
            <v>VÄNGSÖ</v>
          </cell>
          <cell r="B86" t="str">
            <v>ESSZ</v>
          </cell>
          <cell r="D86">
            <v>590610</v>
          </cell>
          <cell r="E86">
            <v>171300</v>
          </cell>
          <cell r="F86">
            <v>59.101666666666667</v>
          </cell>
          <cell r="G86">
            <v>17.216666666666665</v>
          </cell>
        </row>
        <row r="87">
          <cell r="A87" t="str">
            <v>LAXÅ</v>
          </cell>
          <cell r="B87" t="str">
            <v>ESSH</v>
          </cell>
          <cell r="D87">
            <v>585843</v>
          </cell>
          <cell r="E87">
            <v>143958</v>
          </cell>
          <cell r="F87">
            <v>58.973833333333339</v>
          </cell>
          <cell r="G87">
            <v>14.659666666666666</v>
          </cell>
        </row>
        <row r="88">
          <cell r="A88" t="str">
            <v>HÖGANÄS</v>
          </cell>
          <cell r="B88" t="str">
            <v>ESMH</v>
          </cell>
          <cell r="D88">
            <v>561105</v>
          </cell>
          <cell r="E88">
            <v>123433</v>
          </cell>
          <cell r="F88">
            <v>56.184166666666663</v>
          </cell>
          <cell r="G88">
            <v>12.572166666666666</v>
          </cell>
        </row>
        <row r="89">
          <cell r="A89" t="str">
            <v>GIMO</v>
          </cell>
          <cell r="B89" t="str">
            <v>ESKA</v>
          </cell>
          <cell r="D89">
            <v>600758</v>
          </cell>
          <cell r="E89">
            <v>180618</v>
          </cell>
          <cell r="F89">
            <v>60.126333333333335</v>
          </cell>
          <cell r="G89">
            <v>18.103000000000002</v>
          </cell>
        </row>
        <row r="90">
          <cell r="A90" t="str">
            <v>STRÖMSTAD/NÄSINGE</v>
          </cell>
          <cell r="B90" t="str">
            <v>ESGS</v>
          </cell>
          <cell r="D90">
            <v>590101</v>
          </cell>
          <cell r="E90">
            <v>112037</v>
          </cell>
          <cell r="F90">
            <v>59.016833333333331</v>
          </cell>
          <cell r="G90">
            <v>11.339500000000001</v>
          </cell>
        </row>
        <row r="91">
          <cell r="A91" t="str">
            <v>FALLFORS</v>
          </cell>
          <cell r="B91" t="str">
            <v>ESUF</v>
          </cell>
          <cell r="D91">
            <v>650627</v>
          </cell>
          <cell r="E91">
            <v>204504</v>
          </cell>
          <cell r="F91">
            <v>65.104499999999987</v>
          </cell>
          <cell r="G91">
            <v>20.750666666666667</v>
          </cell>
        </row>
        <row r="92">
          <cell r="A92" t="str">
            <v>VÄSTERVIK</v>
          </cell>
          <cell r="B92" t="str">
            <v>ESSW</v>
          </cell>
          <cell r="D92">
            <v>574648</v>
          </cell>
          <cell r="E92">
            <v>163125</v>
          </cell>
          <cell r="F92">
            <v>57.774666666666668</v>
          </cell>
          <cell r="G92">
            <v>16.520833333333332</v>
          </cell>
        </row>
        <row r="93">
          <cell r="A93" t="str">
            <v>STOCKHOLM/TULLINGE</v>
          </cell>
          <cell r="B93" t="str">
            <v>ESCN</v>
          </cell>
          <cell r="D93">
            <v>591046</v>
          </cell>
          <cell r="E93">
            <v>175428</v>
          </cell>
          <cell r="F93">
            <v>59.17433333333333</v>
          </cell>
          <cell r="G93">
            <v>17.904666666666664</v>
          </cell>
        </row>
        <row r="94">
          <cell r="A94" t="str">
            <v>PITEÅ</v>
          </cell>
          <cell r="B94" t="str">
            <v>ESNP</v>
          </cell>
          <cell r="D94">
            <v>652354</v>
          </cell>
          <cell r="E94">
            <v>211539</v>
          </cell>
          <cell r="F94">
            <v>65.39233333333334</v>
          </cell>
          <cell r="G94">
            <v>21.256499999999999</v>
          </cell>
        </row>
        <row r="95">
          <cell r="A95" t="str">
            <v>HAGSHULT</v>
          </cell>
          <cell r="B95" t="str">
            <v>ESMV</v>
          </cell>
          <cell r="D95">
            <v>571732</v>
          </cell>
          <cell r="E95">
            <v>140814</v>
          </cell>
          <cell r="F95">
            <v>57.288666666666664</v>
          </cell>
          <cell r="G95">
            <v>14.135666666666665</v>
          </cell>
        </row>
        <row r="96">
          <cell r="A96" t="str">
            <v>RÅDA</v>
          </cell>
          <cell r="B96" t="str">
            <v>ESFR</v>
          </cell>
          <cell r="D96">
            <v>582953</v>
          </cell>
          <cell r="E96">
            <v>130317</v>
          </cell>
          <cell r="F96">
            <v>58.49216666666667</v>
          </cell>
          <cell r="G96">
            <v>13.052833333333334</v>
          </cell>
        </row>
        <row r="97">
          <cell r="A97" t="str">
            <v>FÄRILA</v>
          </cell>
          <cell r="B97" t="str">
            <v>ESNF</v>
          </cell>
          <cell r="D97">
            <v>615353</v>
          </cell>
          <cell r="E97">
            <v>154219</v>
          </cell>
          <cell r="F97">
            <v>61.892166666666668</v>
          </cell>
          <cell r="G97">
            <v>15.703166666666666</v>
          </cell>
        </row>
        <row r="98">
          <cell r="A98" t="str">
            <v>JOKKMOKK</v>
          </cell>
          <cell r="B98" t="str">
            <v>ESNJ</v>
          </cell>
          <cell r="D98">
            <v>662948</v>
          </cell>
          <cell r="E98">
            <v>200851</v>
          </cell>
          <cell r="F98">
            <v>66.49133333333333</v>
          </cell>
          <cell r="G98">
            <v>20.141833333333334</v>
          </cell>
        </row>
        <row r="99">
          <cell r="A99" t="str">
            <v>ÖLANDA</v>
          </cell>
          <cell r="B99" t="str">
            <v>ESMZ</v>
          </cell>
          <cell r="D99">
            <v>571943</v>
          </cell>
          <cell r="E99">
            <v>170301</v>
          </cell>
          <cell r="F99">
            <v>57.32383333333334</v>
          </cell>
          <cell r="G99">
            <v>17.050166666666666</v>
          </cell>
        </row>
        <row r="100">
          <cell r="A100" t="str">
            <v>VÄSTERÅS/JOHANNISB</v>
          </cell>
          <cell r="B100" t="str">
            <v>ESSX</v>
          </cell>
          <cell r="D100">
            <v>593433</v>
          </cell>
          <cell r="E100">
            <v>163011</v>
          </cell>
          <cell r="F100">
            <v>59.572166666666668</v>
          </cell>
          <cell r="G100">
            <v>16.501833333333334</v>
          </cell>
        </row>
        <row r="101">
          <cell r="A101" t="str">
            <v>NORRKÖPING/BRÅVALLA</v>
          </cell>
          <cell r="B101" t="str">
            <v>ESCK</v>
          </cell>
          <cell r="D101">
            <v>583639</v>
          </cell>
          <cell r="E101">
            <v>160613</v>
          </cell>
          <cell r="F101">
            <v>58.606500000000004</v>
          </cell>
          <cell r="G101">
            <v>16.102166666666669</v>
          </cell>
        </row>
        <row r="102">
          <cell r="A102" t="str">
            <v>HELSINGBORG/HAMNEN</v>
          </cell>
          <cell r="B102" t="str">
            <v>ESHH</v>
          </cell>
          <cell r="D102">
            <v>560214</v>
          </cell>
          <cell r="E102">
            <v>124132</v>
          </cell>
          <cell r="F102">
            <v>56.035666666666664</v>
          </cell>
          <cell r="G102">
            <v>12.688666666666666</v>
          </cell>
        </row>
        <row r="103">
          <cell r="A103" t="str">
            <v>STOCKHOLM/VÄSTERÅS</v>
          </cell>
          <cell r="B103" t="str">
            <v>ESOW</v>
          </cell>
          <cell r="C103" t="str">
            <v>VST</v>
          </cell>
          <cell r="D103">
            <v>593522</v>
          </cell>
          <cell r="E103">
            <v>163801</v>
          </cell>
          <cell r="F103">
            <v>59.587000000000003</v>
          </cell>
          <cell r="G103">
            <v>16.633499999999998</v>
          </cell>
          <cell r="H103" t="str">
            <v>Stockholm/Västerås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A0000" mc:Ignorable="a14" a14:legacySpreadsheetColorIndex="42">
            <a:alpha val="62000"/>
          </a:srgbClr>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CCFFCC" mc:Ignorable="a14" a14:legacySpreadsheetColorIndex="42">
            <a:alpha val="62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
  <sheetViews>
    <sheetView tabSelected="1" zoomScale="110" zoomScaleNormal="110" workbookViewId="0">
      <selection activeCell="W25" sqref="W25"/>
    </sheetView>
  </sheetViews>
  <sheetFormatPr defaultColWidth="9.140625" defaultRowHeight="12.75" x14ac:dyDescent="0.2"/>
  <cols>
    <col min="1" max="16384" width="9.140625" style="139"/>
  </cols>
  <sheetData>
    <row r="1" ht="16.5" customHeight="1" x14ac:dyDescent="0.2"/>
  </sheetData>
  <sheetProtection algorithmName="SHA-512" hashValue="sVzCQiyB+7yH9MxjxT9AEbe2z6X3cIcmzsr6L+BIaLQi9ZMEnLRkXGlYLStNk4Iu+PwNTmhIgdFTVhVINgP/8g==" saltValue="EZii67UAfC6skBIA2hUw6g==" spinCount="100000" sheet="1" objects="1" scenarios="1" selectLockedCells="1" selectUn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5:D52"/>
  <sheetViews>
    <sheetView workbookViewId="0">
      <selection activeCell="O43" sqref="O43"/>
    </sheetView>
  </sheetViews>
  <sheetFormatPr defaultRowHeight="12.75" x14ac:dyDescent="0.2"/>
  <cols>
    <col min="2" max="2" width="23" customWidth="1"/>
    <col min="3" max="3" width="10.7109375" style="54" customWidth="1"/>
  </cols>
  <sheetData>
    <row r="5" spans="2:4" s="1" customFormat="1" x14ac:dyDescent="0.2">
      <c r="B5" s="44"/>
      <c r="C5" s="172"/>
      <c r="D5" s="92"/>
    </row>
    <row r="6" spans="2:4" s="1" customFormat="1" x14ac:dyDescent="0.2">
      <c r="B6" s="44"/>
      <c r="C6" s="45" t="s">
        <v>172</v>
      </c>
    </row>
    <row r="7" spans="2:4" s="1" customFormat="1" x14ac:dyDescent="0.2">
      <c r="B7" s="44" t="s">
        <v>185</v>
      </c>
      <c r="C7" s="52">
        <v>1</v>
      </c>
    </row>
    <row r="8" spans="2:4" x14ac:dyDescent="0.2">
      <c r="B8" s="44" t="s">
        <v>184</v>
      </c>
      <c r="C8" s="112">
        <v>25</v>
      </c>
    </row>
    <row r="9" spans="2:4" x14ac:dyDescent="0.2">
      <c r="B9" s="44" t="s">
        <v>54</v>
      </c>
      <c r="C9" s="112">
        <v>298</v>
      </c>
    </row>
    <row r="11" spans="2:4" x14ac:dyDescent="0.2">
      <c r="C11" s="249" t="s">
        <v>186</v>
      </c>
    </row>
    <row r="14" spans="2:4" x14ac:dyDescent="0.2">
      <c r="C14" s="55"/>
    </row>
    <row r="15" spans="2:4" x14ac:dyDescent="0.2">
      <c r="B15" s="1"/>
    </row>
    <row r="16" spans="2:4" x14ac:dyDescent="0.2">
      <c r="C16" s="61"/>
    </row>
    <row r="17" spans="2:2" x14ac:dyDescent="0.2">
      <c r="B17" s="19"/>
    </row>
    <row r="18" spans="2:2" x14ac:dyDescent="0.2">
      <c r="B18" s="19"/>
    </row>
    <row r="19" spans="2:2" x14ac:dyDescent="0.2">
      <c r="B19" s="19"/>
    </row>
    <row r="20" spans="2:2" x14ac:dyDescent="0.2">
      <c r="B20" s="19"/>
    </row>
    <row r="24" spans="2:2" x14ac:dyDescent="0.2">
      <c r="B24" s="35"/>
    </row>
    <row r="25" spans="2:2" x14ac:dyDescent="0.2">
      <c r="B25" s="35"/>
    </row>
    <row r="26" spans="2:2" x14ac:dyDescent="0.2">
      <c r="B26" s="60"/>
    </row>
    <row r="27" spans="2:2" x14ac:dyDescent="0.2">
      <c r="B27" s="19"/>
    </row>
    <row r="28" spans="2:2" x14ac:dyDescent="0.2">
      <c r="B28" s="53"/>
    </row>
    <row r="29" spans="2:2" x14ac:dyDescent="0.2">
      <c r="B29" s="53"/>
    </row>
    <row r="30" spans="2:2" x14ac:dyDescent="0.2">
      <c r="B30" s="53"/>
    </row>
    <row r="31" spans="2:2" x14ac:dyDescent="0.2">
      <c r="B31" s="53"/>
    </row>
    <row r="32" spans="2:2" x14ac:dyDescent="0.2">
      <c r="B32" s="53"/>
    </row>
    <row r="33" spans="2:2" x14ac:dyDescent="0.2">
      <c r="B33" s="53"/>
    </row>
    <row r="34" spans="2:2" x14ac:dyDescent="0.2">
      <c r="B34" s="63"/>
    </row>
    <row r="36" spans="2:2" x14ac:dyDescent="0.2">
      <c r="B36" s="62"/>
    </row>
    <row r="52" spans="2:2" x14ac:dyDescent="0.2">
      <c r="B52"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D08F1-94E9-451C-8834-34787F6B42F4}">
  <sheetPr>
    <tabColor rgb="FF00B0F0"/>
  </sheetPr>
  <dimension ref="A1:S218"/>
  <sheetViews>
    <sheetView topLeftCell="A67" zoomScale="80" zoomScaleNormal="80" workbookViewId="0">
      <selection activeCell="A94" sqref="A94"/>
    </sheetView>
  </sheetViews>
  <sheetFormatPr defaultRowHeight="12.75" x14ac:dyDescent="0.2"/>
  <cols>
    <col min="1" max="1" width="12.5703125" customWidth="1"/>
    <col min="2" max="2" width="47.140625" customWidth="1"/>
    <col min="3" max="3" width="13.7109375" customWidth="1"/>
    <col min="4" max="4" width="15.5703125" customWidth="1"/>
    <col min="5" max="5" width="17" customWidth="1"/>
    <col min="6" max="7" width="15.5703125" customWidth="1"/>
    <col min="8" max="8" width="14.5703125" customWidth="1"/>
  </cols>
  <sheetData>
    <row r="1" spans="1:7" ht="18" x14ac:dyDescent="0.25">
      <c r="A1" s="167" t="s">
        <v>173</v>
      </c>
    </row>
    <row r="2" spans="1:7" ht="18" x14ac:dyDescent="0.25">
      <c r="A2" s="167"/>
    </row>
    <row r="3" spans="1:7" x14ac:dyDescent="0.2">
      <c r="A3" s="228" t="s">
        <v>266</v>
      </c>
      <c r="B3" s="3"/>
      <c r="C3" s="3"/>
      <c r="D3" s="3"/>
      <c r="E3" s="7"/>
      <c r="F3" s="3"/>
    </row>
    <row r="4" spans="1:7" x14ac:dyDescent="0.2">
      <c r="A4" s="228" t="s">
        <v>267</v>
      </c>
      <c r="B4" s="3"/>
      <c r="C4" s="3"/>
      <c r="D4" s="3"/>
      <c r="E4" s="7"/>
      <c r="F4" s="3"/>
    </row>
    <row r="5" spans="1:7" x14ac:dyDescent="0.2">
      <c r="A5" s="1"/>
      <c r="B5" s="3"/>
      <c r="C5" s="3"/>
      <c r="D5" s="3"/>
      <c r="E5" s="7"/>
      <c r="F5" s="3"/>
    </row>
    <row r="6" spans="1:7" x14ac:dyDescent="0.2">
      <c r="A6" s="3"/>
      <c r="B6" s="3"/>
      <c r="C6" s="3"/>
      <c r="D6" s="226" t="s">
        <v>178</v>
      </c>
      <c r="E6" s="229">
        <v>1</v>
      </c>
      <c r="F6" s="3"/>
    </row>
    <row r="7" spans="1:7" x14ac:dyDescent="0.2">
      <c r="A7" s="3"/>
      <c r="B7" s="3"/>
      <c r="C7" s="3"/>
      <c r="D7" s="226" t="s">
        <v>281</v>
      </c>
      <c r="E7" s="230">
        <v>1</v>
      </c>
      <c r="F7" s="3"/>
    </row>
    <row r="8" spans="1:7" x14ac:dyDescent="0.2">
      <c r="A8" s="3"/>
      <c r="B8" s="3"/>
      <c r="C8" s="3"/>
      <c r="D8" s="226"/>
      <c r="E8" s="227"/>
      <c r="F8" s="3"/>
    </row>
    <row r="9" spans="1:7" x14ac:dyDescent="0.2">
      <c r="A9" s="288" t="s">
        <v>279</v>
      </c>
      <c r="B9" s="288"/>
      <c r="C9" s="288"/>
      <c r="D9" s="288"/>
      <c r="E9" s="288"/>
      <c r="F9" s="288"/>
      <c r="G9" s="288" t="s">
        <v>282</v>
      </c>
    </row>
    <row r="10" spans="1:7" ht="89.25" customHeight="1" x14ac:dyDescent="0.2">
      <c r="A10" s="134" t="s">
        <v>20</v>
      </c>
      <c r="B10" s="135" t="s">
        <v>18</v>
      </c>
      <c r="C10" s="135"/>
      <c r="D10" s="247" t="s">
        <v>182</v>
      </c>
      <c r="E10" s="136" t="s">
        <v>16</v>
      </c>
      <c r="F10" s="136" t="s">
        <v>17</v>
      </c>
      <c r="G10" s="248" t="s">
        <v>228</v>
      </c>
    </row>
    <row r="11" spans="1:7" ht="17.45" customHeight="1" x14ac:dyDescent="0.2">
      <c r="A11" s="134"/>
      <c r="B11" s="170" t="s">
        <v>150</v>
      </c>
      <c r="C11" s="135"/>
      <c r="D11" s="136"/>
      <c r="E11" s="136"/>
      <c r="F11" s="136"/>
      <c r="G11" s="138"/>
    </row>
    <row r="12" spans="1:7" x14ac:dyDescent="0.2">
      <c r="A12" s="33" t="s">
        <v>7</v>
      </c>
      <c r="B12" s="32" t="s">
        <v>252</v>
      </c>
      <c r="C12" s="59"/>
      <c r="D12" s="212">
        <f>F153+F158+F159+F160+F164</f>
        <v>0</v>
      </c>
      <c r="E12" s="212">
        <f>D12/$E$6</f>
        <v>0</v>
      </c>
      <c r="F12" s="212">
        <f>D12/$E$7</f>
        <v>0</v>
      </c>
      <c r="G12" s="119"/>
    </row>
    <row r="13" spans="1:7" x14ac:dyDescent="0.2">
      <c r="A13" s="33" t="s">
        <v>8</v>
      </c>
      <c r="B13" s="32" t="s">
        <v>5</v>
      </c>
      <c r="C13" s="59"/>
      <c r="D13" s="212">
        <f>SUM(F34:F39)+SUM(F46:F53)+SUM(F72:F74)+SUM(F77:F79)+'Inmatning Väg spec fordonsinfo'!M59</f>
        <v>0</v>
      </c>
      <c r="E13" s="212">
        <f>D13/$E$6</f>
        <v>0</v>
      </c>
      <c r="F13" s="212">
        <f>D13/$E$7</f>
        <v>0</v>
      </c>
      <c r="G13" s="211">
        <f>SUM(G34:G39)+SUM(G46:G53)+SUM(G72:G74)+SUM(G77:G79)+'Inmatning Väg spec fordonsinfo'!K59</f>
        <v>0</v>
      </c>
    </row>
    <row r="14" spans="1:7" x14ac:dyDescent="0.2">
      <c r="A14" s="33" t="s">
        <v>9</v>
      </c>
      <c r="B14" s="32" t="s">
        <v>19</v>
      </c>
      <c r="C14" s="32"/>
      <c r="D14" s="222">
        <f>Spårtrafik!E26+Spårtrafik!I26+Spårtrafik!M26+Spårtrafik!Q26+Spårtrafik!U26</f>
        <v>0</v>
      </c>
      <c r="E14" s="222">
        <f>D14/$E$6</f>
        <v>0</v>
      </c>
      <c r="F14" s="222">
        <f>D14/$E$7</f>
        <v>0</v>
      </c>
      <c r="G14" s="223">
        <f>Spårtrafik!D26+Spårtrafik!H26+Spårtrafik!L26+Spårtrafik!P26+Spårtrafik!T26</f>
        <v>0</v>
      </c>
    </row>
    <row r="15" spans="1:7" x14ac:dyDescent="0.2">
      <c r="A15" s="33" t="s">
        <v>10</v>
      </c>
      <c r="B15" s="32" t="s">
        <v>6</v>
      </c>
      <c r="C15" s="59"/>
      <c r="D15" s="212">
        <f>SUM(F95:F123)+F54</f>
        <v>0</v>
      </c>
      <c r="E15" s="212">
        <f>D15/$E$6</f>
        <v>0</v>
      </c>
      <c r="F15" s="212">
        <f>D15/$E$7</f>
        <v>0</v>
      </c>
      <c r="G15" s="211">
        <f>SUM(G95:G123)+G54</f>
        <v>0</v>
      </c>
    </row>
    <row r="16" spans="1:7" x14ac:dyDescent="0.2">
      <c r="A16" s="33" t="s">
        <v>11</v>
      </c>
      <c r="B16" s="32" t="s">
        <v>15</v>
      </c>
      <c r="C16" s="59"/>
      <c r="D16" s="212">
        <f>SUM(F42:F43)+SUM(F178:F215)+SUM(F59:F63)+SUM(F66:F69)+SUM(F128:F135)+SUM(F138:F144)</f>
        <v>0</v>
      </c>
      <c r="E16" s="212">
        <f>D16/$E$6</f>
        <v>0</v>
      </c>
      <c r="F16" s="212">
        <f>D16/$E$7</f>
        <v>0</v>
      </c>
      <c r="G16" s="211">
        <f>SUM(G42:G43)+SUM(G178:G215)+SUM(G59:G63)+SUM(G66:G69)+SUM(G128:G135)+SUM(G138:G144)</f>
        <v>0</v>
      </c>
    </row>
    <row r="17" spans="1:17" x14ac:dyDescent="0.2">
      <c r="A17" s="168" t="s">
        <v>12</v>
      </c>
      <c r="B17" s="169" t="s">
        <v>22</v>
      </c>
      <c r="C17" s="166"/>
      <c r="D17" s="216">
        <f>SUM(D12:D16)</f>
        <v>0</v>
      </c>
      <c r="E17" s="216">
        <f>SUM(E12:E16)</f>
        <v>0</v>
      </c>
      <c r="F17" s="216">
        <f>SUM(F12:F16)</f>
        <v>0</v>
      </c>
      <c r="G17" s="217">
        <f>SUM(G12:G16)</f>
        <v>0</v>
      </c>
    </row>
    <row r="18" spans="1:17" s="78" customFormat="1" x14ac:dyDescent="0.2">
      <c r="A18" s="17"/>
      <c r="B18" s="13"/>
      <c r="C18" s="13"/>
      <c r="D18" s="8"/>
      <c r="E18" s="8"/>
      <c r="F18" s="8"/>
      <c r="G18" s="8"/>
    </row>
    <row r="19" spans="1:17" s="78" customFormat="1" x14ac:dyDescent="0.2">
      <c r="A19" s="8"/>
      <c r="B19" s="8"/>
      <c r="C19" s="8"/>
      <c r="D19" s="8"/>
      <c r="E19" s="8"/>
      <c r="F19" s="8"/>
      <c r="G19" s="8"/>
    </row>
    <row r="20" spans="1:17" ht="89.25" customHeight="1" x14ac:dyDescent="0.2">
      <c r="A20" s="56" t="s">
        <v>20</v>
      </c>
      <c r="B20" s="129" t="s">
        <v>18</v>
      </c>
      <c r="C20" s="129"/>
      <c r="D20" s="128" t="s">
        <v>21</v>
      </c>
      <c r="E20" s="128" t="s">
        <v>16</v>
      </c>
      <c r="F20" s="128" t="s">
        <v>17</v>
      </c>
      <c r="G20" s="248" t="s">
        <v>228</v>
      </c>
    </row>
    <row r="21" spans="1:17" x14ac:dyDescent="0.2">
      <c r="A21" s="168" t="s">
        <v>13</v>
      </c>
      <c r="B21" s="32" t="s">
        <v>251</v>
      </c>
      <c r="C21" s="59"/>
      <c r="D21" s="213">
        <f>F154+F155+F156+F157+F165+F166+F167</f>
        <v>0</v>
      </c>
      <c r="E21" s="213">
        <f>D21/E6</f>
        <v>0</v>
      </c>
      <c r="F21" s="213">
        <f>D21/E7</f>
        <v>0</v>
      </c>
      <c r="G21" s="285"/>
    </row>
    <row r="23" spans="1:17" x14ac:dyDescent="0.2">
      <c r="A23" s="30"/>
      <c r="B23" s="30" t="s">
        <v>272</v>
      </c>
      <c r="C23" s="30"/>
      <c r="D23" s="30"/>
      <c r="E23" s="30"/>
      <c r="F23" s="30"/>
      <c r="G23" s="286">
        <f>SUM(G153:G160)+SUM(G164:G167)+G172+G173</f>
        <v>0</v>
      </c>
    </row>
    <row r="26" spans="1:17" x14ac:dyDescent="0.2">
      <c r="A26" s="228" t="s">
        <v>280</v>
      </c>
    </row>
    <row r="27" spans="1:17" x14ac:dyDescent="0.2">
      <c r="A27" s="228" t="s">
        <v>179</v>
      </c>
    </row>
    <row r="28" spans="1:17" x14ac:dyDescent="0.2">
      <c r="A28" s="228"/>
    </row>
    <row r="29" spans="1:17" ht="13.5" thickBot="1" x14ac:dyDescent="0.25"/>
    <row r="30" spans="1:17" x14ac:dyDescent="0.2">
      <c r="A30" s="231"/>
      <c r="B30" s="232"/>
      <c r="C30" s="232"/>
      <c r="D30" s="232"/>
      <c r="E30" s="232"/>
      <c r="F30" s="232"/>
      <c r="G30" s="232"/>
      <c r="H30" s="232"/>
      <c r="I30" s="233"/>
    </row>
    <row r="31" spans="1:17" ht="15.75" x14ac:dyDescent="0.25">
      <c r="A31" s="234"/>
      <c r="B31" s="261" t="s">
        <v>192</v>
      </c>
      <c r="C31" s="78"/>
      <c r="D31" s="78"/>
      <c r="E31" s="78"/>
      <c r="F31" s="78"/>
      <c r="G31" s="78"/>
      <c r="H31" s="78"/>
      <c r="I31" s="235"/>
    </row>
    <row r="32" spans="1:17" ht="27" x14ac:dyDescent="0.2">
      <c r="A32" s="234"/>
      <c r="B32" s="78"/>
      <c r="C32" s="78"/>
      <c r="D32" s="146" t="s">
        <v>160</v>
      </c>
      <c r="E32" s="78"/>
      <c r="F32" s="56" t="s">
        <v>4</v>
      </c>
      <c r="G32" s="138" t="s">
        <v>183</v>
      </c>
      <c r="H32" s="120"/>
      <c r="I32" s="235"/>
      <c r="N32" s="19"/>
      <c r="Q32" s="19"/>
    </row>
    <row r="33" spans="1:9" ht="12.95" customHeight="1" x14ac:dyDescent="0.2">
      <c r="A33" s="234"/>
      <c r="B33" s="182" t="s">
        <v>156</v>
      </c>
      <c r="C33" s="78"/>
      <c r="D33" s="236" t="s">
        <v>159</v>
      </c>
      <c r="E33" s="78"/>
      <c r="F33" s="181"/>
      <c r="G33" s="80"/>
      <c r="H33" s="250"/>
      <c r="I33" s="235"/>
    </row>
    <row r="34" spans="1:9" ht="12.95" customHeight="1" x14ac:dyDescent="0.2">
      <c r="A34" s="234"/>
      <c r="B34" s="189" t="s">
        <v>0</v>
      </c>
      <c r="C34" s="30"/>
      <c r="D34" s="180"/>
      <c r="E34" s="30"/>
      <c r="F34" s="214">
        <f>'Väg drivmedelsåtgång'!D3*'Väg drivmedelsåtgång'!B3</f>
        <v>0</v>
      </c>
      <c r="G34" s="215">
        <f>'Väg drivmedelsåtgång'!J3</f>
        <v>0</v>
      </c>
      <c r="H34" s="221"/>
      <c r="I34" s="235"/>
    </row>
    <row r="35" spans="1:9" ht="12.95" customHeight="1" x14ac:dyDescent="0.2">
      <c r="A35" s="234"/>
      <c r="B35" s="189" t="s">
        <v>61</v>
      </c>
      <c r="C35" s="30"/>
      <c r="D35" s="180"/>
      <c r="E35" s="30"/>
      <c r="F35" s="214">
        <f>'Väg drivmedelsåtgång'!D4*'Väg drivmedelsåtgång'!B4</f>
        <v>0</v>
      </c>
      <c r="G35" s="215">
        <f>'Väg drivmedelsåtgång'!J4</f>
        <v>0</v>
      </c>
      <c r="H35" s="221"/>
      <c r="I35" s="235"/>
    </row>
    <row r="36" spans="1:9" ht="12.95" customHeight="1" x14ac:dyDescent="0.2">
      <c r="A36" s="234"/>
      <c r="B36" s="189" t="s">
        <v>130</v>
      </c>
      <c r="C36" s="30"/>
      <c r="D36" s="180"/>
      <c r="E36" s="30"/>
      <c r="F36" s="214">
        <f>'Väg drivmedelsåtgång'!D5*'Väg drivmedelsåtgång'!B5</f>
        <v>0</v>
      </c>
      <c r="G36" s="215">
        <f>'Väg drivmedelsåtgång'!J5</f>
        <v>0</v>
      </c>
      <c r="H36" s="221"/>
      <c r="I36" s="235"/>
    </row>
    <row r="37" spans="1:9" ht="12.95" customHeight="1" x14ac:dyDescent="0.2">
      <c r="A37" s="234"/>
      <c r="B37" s="189" t="s">
        <v>1</v>
      </c>
      <c r="C37" s="30"/>
      <c r="D37" s="180"/>
      <c r="E37" s="30"/>
      <c r="F37" s="214">
        <f>'Väg drivmedelsåtgång'!D6*'Väg drivmedelsåtgång'!B6</f>
        <v>0</v>
      </c>
      <c r="G37" s="215">
        <f>'Väg drivmedelsåtgång'!J6</f>
        <v>0</v>
      </c>
      <c r="H37" s="221"/>
      <c r="I37" s="235"/>
    </row>
    <row r="38" spans="1:9" ht="12.95" customHeight="1" x14ac:dyDescent="0.2">
      <c r="A38" s="234"/>
      <c r="B38" s="189" t="s">
        <v>83</v>
      </c>
      <c r="C38" s="30"/>
      <c r="D38" s="180"/>
      <c r="E38" s="30"/>
      <c r="F38" s="214">
        <f>'Väg drivmedelsåtgång'!D7*'Väg drivmedelsåtgång'!B7</f>
        <v>0</v>
      </c>
      <c r="G38" s="215">
        <f>'Väg drivmedelsåtgång'!J7</f>
        <v>0</v>
      </c>
      <c r="H38" s="221"/>
      <c r="I38" s="235"/>
    </row>
    <row r="39" spans="1:9" ht="12.95" customHeight="1" x14ac:dyDescent="0.2">
      <c r="A39" s="234"/>
      <c r="B39" s="189" t="s">
        <v>84</v>
      </c>
      <c r="C39" s="30"/>
      <c r="D39" s="180"/>
      <c r="E39" s="30"/>
      <c r="F39" s="214">
        <f>'Väg drivmedelsåtgång'!D8*'Väg drivmedelsåtgång'!B8</f>
        <v>0</v>
      </c>
      <c r="G39" s="215">
        <f>'Väg drivmedelsåtgång'!J8</f>
        <v>0</v>
      </c>
      <c r="H39" s="221"/>
      <c r="I39" s="235"/>
    </row>
    <row r="40" spans="1:9" ht="12.95" customHeight="1" x14ac:dyDescent="0.2">
      <c r="A40" s="234"/>
      <c r="B40" s="16"/>
      <c r="C40" s="78"/>
      <c r="D40" s="78"/>
      <c r="E40" s="78"/>
      <c r="F40" s="237"/>
      <c r="G40" s="237"/>
      <c r="H40" s="221"/>
      <c r="I40" s="235"/>
    </row>
    <row r="41" spans="1:9" ht="12.95" customHeight="1" x14ac:dyDescent="0.2">
      <c r="A41" s="234"/>
      <c r="B41" s="183" t="s">
        <v>157</v>
      </c>
      <c r="C41" s="78"/>
      <c r="D41" s="96" t="s">
        <v>187</v>
      </c>
      <c r="E41" s="78"/>
      <c r="F41" s="237"/>
      <c r="G41" s="237"/>
      <c r="H41" s="221"/>
      <c r="I41" s="235"/>
    </row>
    <row r="42" spans="1:9" ht="12.95" customHeight="1" x14ac:dyDescent="0.2">
      <c r="A42" s="234"/>
      <c r="B42" s="190" t="s">
        <v>61</v>
      </c>
      <c r="C42" s="30"/>
      <c r="D42" s="180"/>
      <c r="E42" s="30"/>
      <c r="F42" s="214">
        <f>'Väg drivmedelsåtgång'!D14*'Väg drivmedelsåtgång'!B14</f>
        <v>0</v>
      </c>
      <c r="G42" s="215">
        <f>'Väg drivmedelsåtgång'!J14</f>
        <v>0</v>
      </c>
      <c r="H42" s="221"/>
      <c r="I42" s="235"/>
    </row>
    <row r="43" spans="1:9" ht="12.95" customHeight="1" x14ac:dyDescent="0.2">
      <c r="A43" s="234"/>
      <c r="B43" s="189" t="s">
        <v>130</v>
      </c>
      <c r="C43" s="30"/>
      <c r="D43" s="180"/>
      <c r="E43" s="30"/>
      <c r="F43" s="214">
        <f>'Väg drivmedelsåtgång'!D15*'Väg drivmedelsåtgång'!B15</f>
        <v>0</v>
      </c>
      <c r="G43" s="215">
        <f>'Väg drivmedelsåtgång'!J15</f>
        <v>0</v>
      </c>
      <c r="H43" s="221"/>
      <c r="I43" s="235"/>
    </row>
    <row r="44" spans="1:9" ht="12.95" customHeight="1" x14ac:dyDescent="0.2">
      <c r="A44" s="234"/>
      <c r="B44" s="78"/>
      <c r="C44" s="78"/>
      <c r="D44" s="74"/>
      <c r="E44" s="78"/>
      <c r="F44" s="237"/>
      <c r="G44" s="237"/>
      <c r="H44" s="221"/>
      <c r="I44" s="235"/>
    </row>
    <row r="45" spans="1:9" ht="12.95" customHeight="1" x14ac:dyDescent="0.2">
      <c r="A45" s="234"/>
      <c r="B45" s="184" t="s">
        <v>226</v>
      </c>
      <c r="C45" s="78"/>
      <c r="D45" s="78" t="s">
        <v>162</v>
      </c>
      <c r="E45" s="78"/>
      <c r="F45" s="237"/>
      <c r="G45" s="237"/>
      <c r="H45" s="221"/>
      <c r="I45" s="235"/>
    </row>
    <row r="46" spans="1:9" ht="12.95" customHeight="1" x14ac:dyDescent="0.2">
      <c r="A46" s="234"/>
      <c r="B46" s="191" t="s">
        <v>0</v>
      </c>
      <c r="C46" s="30"/>
      <c r="D46" s="180"/>
      <c r="E46" s="30"/>
      <c r="F46" s="214">
        <f>'Väg körsträcka'!D3*'Väg körsträcka'!B3</f>
        <v>0</v>
      </c>
      <c r="G46" s="215">
        <f>'Väg körsträcka'!J3</f>
        <v>0</v>
      </c>
      <c r="H46" s="221"/>
      <c r="I46" s="235"/>
    </row>
    <row r="47" spans="1:9" ht="12.95" customHeight="1" x14ac:dyDescent="0.2">
      <c r="A47" s="234"/>
      <c r="B47" s="191" t="s">
        <v>73</v>
      </c>
      <c r="C47" s="30"/>
      <c r="D47" s="180"/>
      <c r="E47" s="30"/>
      <c r="F47" s="214">
        <f>'Väg körsträcka'!D4*'Väg körsträcka'!B4</f>
        <v>0</v>
      </c>
      <c r="G47" s="215">
        <f>'Väg körsträcka'!J4</f>
        <v>0</v>
      </c>
      <c r="H47" s="221"/>
      <c r="I47" s="235"/>
    </row>
    <row r="48" spans="1:9" ht="12.95" customHeight="1" x14ac:dyDescent="0.2">
      <c r="A48" s="234"/>
      <c r="B48" s="191" t="s">
        <v>76</v>
      </c>
      <c r="C48" s="30"/>
      <c r="D48" s="180"/>
      <c r="E48" s="30"/>
      <c r="F48" s="214">
        <f>'Väg körsträcka'!D5*'Väg körsträcka'!B5</f>
        <v>0</v>
      </c>
      <c r="G48" s="215">
        <f>'Väg körsträcka'!J5</f>
        <v>0</v>
      </c>
      <c r="H48" s="221"/>
      <c r="I48" s="235"/>
    </row>
    <row r="49" spans="1:9" ht="12.95" customHeight="1" x14ac:dyDescent="0.2">
      <c r="A49" s="234"/>
      <c r="B49" s="191" t="s">
        <v>124</v>
      </c>
      <c r="C49" s="30"/>
      <c r="D49" s="180"/>
      <c r="E49" s="30"/>
      <c r="F49" s="214">
        <f>'Väg körsträcka'!D6*'Väg körsträcka'!B6</f>
        <v>0</v>
      </c>
      <c r="G49" s="215">
        <f>'Väg körsträcka'!J6</f>
        <v>0</v>
      </c>
      <c r="H49" s="221"/>
      <c r="I49" s="235"/>
    </row>
    <row r="50" spans="1:9" ht="12.95" customHeight="1" x14ac:dyDescent="0.2">
      <c r="A50" s="234"/>
      <c r="B50" s="191" t="s">
        <v>123</v>
      </c>
      <c r="C50" s="30"/>
      <c r="D50" s="180"/>
      <c r="E50" s="30"/>
      <c r="F50" s="214">
        <f>'Väg körsträcka'!D7*'Väg körsträcka'!B7</f>
        <v>0</v>
      </c>
      <c r="G50" s="215">
        <f>'Väg körsträcka'!J7</f>
        <v>0</v>
      </c>
      <c r="H50" s="221"/>
      <c r="I50" s="235"/>
    </row>
    <row r="51" spans="1:9" ht="12.95" customHeight="1" x14ac:dyDescent="0.2">
      <c r="A51" s="234"/>
      <c r="B51" s="191" t="s">
        <v>74</v>
      </c>
      <c r="C51" s="30"/>
      <c r="D51" s="180"/>
      <c r="E51" s="30"/>
      <c r="F51" s="214">
        <f>'Väg körsträcka'!D8*'Väg körsträcka'!B8</f>
        <v>0</v>
      </c>
      <c r="G51" s="215">
        <f>'Väg körsträcka'!J8</f>
        <v>0</v>
      </c>
      <c r="H51" s="221"/>
      <c r="I51" s="235"/>
    </row>
    <row r="52" spans="1:9" ht="12.95" customHeight="1" x14ac:dyDescent="0.2">
      <c r="A52" s="234"/>
      <c r="B52" s="191" t="s">
        <v>75</v>
      </c>
      <c r="C52" s="30"/>
      <c r="D52" s="180"/>
      <c r="E52" s="30"/>
      <c r="F52" s="214">
        <f>'Väg körsträcka'!D9*'Väg körsträcka'!B9</f>
        <v>0</v>
      </c>
      <c r="G52" s="215">
        <f>'Väg körsträcka'!J9</f>
        <v>0</v>
      </c>
      <c r="H52" s="221"/>
      <c r="I52" s="235"/>
    </row>
    <row r="53" spans="1:9" ht="12.95" customHeight="1" x14ac:dyDescent="0.2">
      <c r="A53" s="234"/>
      <c r="B53" s="191" t="s">
        <v>79</v>
      </c>
      <c r="C53" s="262"/>
      <c r="D53" s="180"/>
      <c r="E53" s="30"/>
      <c r="F53" s="214">
        <f>'Väg körsträcka'!D10*'Väg körsträcka'!B10</f>
        <v>0</v>
      </c>
      <c r="G53" s="215">
        <f>'Väg körsträcka'!J10</f>
        <v>0</v>
      </c>
      <c r="H53" s="221"/>
      <c r="I53" s="235"/>
    </row>
    <row r="54" spans="1:9" ht="12.95" customHeight="1" x14ac:dyDescent="0.2">
      <c r="A54" s="234"/>
      <c r="B54" s="191" t="s">
        <v>193</v>
      </c>
      <c r="C54" s="30"/>
      <c r="D54" s="180"/>
      <c r="E54" s="30"/>
      <c r="F54" s="214">
        <f>'Väg körsträcka'!D11*'Väg körsträcka'!B11</f>
        <v>0</v>
      </c>
      <c r="G54" s="215">
        <f>'Väg körsträcka'!J11</f>
        <v>0</v>
      </c>
      <c r="H54" s="221"/>
      <c r="I54" s="235"/>
    </row>
    <row r="55" spans="1:9" ht="12.95" customHeight="1" x14ac:dyDescent="0.2">
      <c r="A55" s="234"/>
      <c r="B55" s="103" t="s">
        <v>122</v>
      </c>
      <c r="C55" s="78"/>
      <c r="D55" s="78"/>
      <c r="E55" s="78"/>
      <c r="F55" s="237"/>
      <c r="G55" s="237"/>
      <c r="H55" s="221"/>
      <c r="I55" s="235"/>
    </row>
    <row r="56" spans="1:9" ht="12.95" customHeight="1" x14ac:dyDescent="0.2">
      <c r="A56" s="234"/>
      <c r="B56" s="103" t="s">
        <v>41</v>
      </c>
      <c r="C56" s="78"/>
      <c r="D56" s="78"/>
      <c r="E56" s="78"/>
      <c r="F56" s="237"/>
      <c r="G56" s="237"/>
      <c r="H56" s="221"/>
      <c r="I56" s="235"/>
    </row>
    <row r="57" spans="1:9" ht="12.95" customHeight="1" x14ac:dyDescent="0.2">
      <c r="A57" s="234"/>
      <c r="B57" s="14"/>
      <c r="C57" s="78"/>
      <c r="D57" s="78"/>
      <c r="E57" s="78"/>
      <c r="F57" s="237"/>
      <c r="G57" s="237"/>
      <c r="H57" s="221"/>
      <c r="I57" s="235"/>
    </row>
    <row r="58" spans="1:9" ht="12.95" customHeight="1" x14ac:dyDescent="0.2">
      <c r="A58" s="234"/>
      <c r="B58" s="185" t="s">
        <v>155</v>
      </c>
      <c r="C58" s="78"/>
      <c r="D58" s="78" t="s">
        <v>162</v>
      </c>
      <c r="E58" s="78"/>
      <c r="F58" s="237"/>
      <c r="G58" s="237"/>
      <c r="H58" s="221"/>
      <c r="I58" s="235"/>
    </row>
    <row r="59" spans="1:9" ht="12.95" customHeight="1" x14ac:dyDescent="0.2">
      <c r="A59" s="234"/>
      <c r="B59" s="191" t="s">
        <v>80</v>
      </c>
      <c r="C59" s="30"/>
      <c r="D59" s="180"/>
      <c r="E59" s="30"/>
      <c r="F59" s="214">
        <f>'Väg körsträcka'!D18*'Väg körsträcka'!B18</f>
        <v>0</v>
      </c>
      <c r="G59" s="215">
        <f>'Väg körsträcka'!J18</f>
        <v>0</v>
      </c>
      <c r="H59" s="221"/>
      <c r="I59" s="235"/>
    </row>
    <row r="60" spans="1:9" ht="12.95" customHeight="1" x14ac:dyDescent="0.2">
      <c r="A60" s="234"/>
      <c r="B60" s="191" t="s">
        <v>81</v>
      </c>
      <c r="C60" s="30"/>
      <c r="D60" s="180"/>
      <c r="E60" s="30"/>
      <c r="F60" s="214">
        <f>'Väg körsträcka'!D19*'Väg körsträcka'!B19</f>
        <v>0</v>
      </c>
      <c r="G60" s="215">
        <f>'Väg körsträcka'!J19</f>
        <v>0</v>
      </c>
      <c r="H60" s="221"/>
      <c r="I60" s="235"/>
    </row>
    <row r="61" spans="1:9" ht="12.95" customHeight="1" x14ac:dyDescent="0.2">
      <c r="A61" s="234"/>
      <c r="B61" s="191" t="s">
        <v>82</v>
      </c>
      <c r="C61" s="30"/>
      <c r="D61" s="180"/>
      <c r="E61" s="30"/>
      <c r="F61" s="214">
        <f>'Väg körsträcka'!D20*'Väg körsträcka'!B20</f>
        <v>0</v>
      </c>
      <c r="G61" s="215">
        <f>'Väg körsträcka'!J20</f>
        <v>0</v>
      </c>
      <c r="H61" s="221"/>
      <c r="I61" s="235"/>
    </row>
    <row r="62" spans="1:9" ht="12.95" customHeight="1" x14ac:dyDescent="0.2">
      <c r="A62" s="234"/>
      <c r="B62" s="191" t="s">
        <v>102</v>
      </c>
      <c r="C62" s="30"/>
      <c r="D62" s="180"/>
      <c r="E62" s="30"/>
      <c r="F62" s="214">
        <f>'Väg körsträcka'!D21*'Väg körsträcka'!B21</f>
        <v>0</v>
      </c>
      <c r="G62" s="215">
        <f>'Väg körsträcka'!J21</f>
        <v>0</v>
      </c>
      <c r="H62" s="221"/>
      <c r="I62" s="235"/>
    </row>
    <row r="63" spans="1:9" ht="12.95" customHeight="1" x14ac:dyDescent="0.2">
      <c r="A63" s="234"/>
      <c r="B63" s="192" t="s">
        <v>120</v>
      </c>
      <c r="C63" s="30"/>
      <c r="D63" s="180"/>
      <c r="E63" s="30"/>
      <c r="F63" s="214">
        <f>'Väg körsträcka'!D22*'Väg körsträcka'!B22</f>
        <v>0</v>
      </c>
      <c r="G63" s="215">
        <f>'Väg körsträcka'!J22</f>
        <v>0</v>
      </c>
      <c r="H63" s="221"/>
      <c r="I63" s="235"/>
    </row>
    <row r="64" spans="1:9" ht="12.95" customHeight="1" x14ac:dyDescent="0.2">
      <c r="A64" s="234"/>
      <c r="B64" s="236" t="s">
        <v>40</v>
      </c>
      <c r="C64" s="78"/>
      <c r="D64" s="78"/>
      <c r="E64" s="78"/>
      <c r="F64" s="237"/>
      <c r="G64" s="237"/>
      <c r="H64" s="221"/>
      <c r="I64" s="235"/>
    </row>
    <row r="65" spans="1:19" ht="12.95" customHeight="1" x14ac:dyDescent="0.2">
      <c r="A65" s="234"/>
      <c r="B65" s="185" t="s">
        <v>161</v>
      </c>
      <c r="C65" s="78"/>
      <c r="D65" s="78" t="s">
        <v>162</v>
      </c>
      <c r="E65" s="78"/>
      <c r="F65" s="237"/>
      <c r="G65" s="237"/>
      <c r="H65" s="221"/>
      <c r="I65" s="235"/>
    </row>
    <row r="66" spans="1:19" ht="12.95" customHeight="1" x14ac:dyDescent="0.2">
      <c r="A66" s="234"/>
      <c r="B66" s="193" t="s">
        <v>85</v>
      </c>
      <c r="C66" s="30"/>
      <c r="D66" s="180"/>
      <c r="E66" s="30"/>
      <c r="F66" s="214">
        <f>'Väg körsträcka'!D28*'Väg körsträcka'!B28</f>
        <v>0</v>
      </c>
      <c r="G66" s="215">
        <f>'Väg körsträcka'!J28</f>
        <v>0</v>
      </c>
      <c r="H66" s="221"/>
      <c r="I66" s="235"/>
    </row>
    <row r="67" spans="1:19" ht="12.95" customHeight="1" x14ac:dyDescent="0.2">
      <c r="A67" s="234"/>
      <c r="B67" s="193" t="s">
        <v>86</v>
      </c>
      <c r="C67" s="30"/>
      <c r="D67" s="180"/>
      <c r="E67" s="30"/>
      <c r="F67" s="214">
        <f>'Väg körsträcka'!D29*'Väg körsträcka'!B29</f>
        <v>0</v>
      </c>
      <c r="G67" s="215">
        <f>'Väg körsträcka'!J29</f>
        <v>0</v>
      </c>
      <c r="H67" s="221"/>
      <c r="I67" s="235"/>
    </row>
    <row r="68" spans="1:19" ht="12.95" customHeight="1" x14ac:dyDescent="0.2">
      <c r="A68" s="234"/>
      <c r="B68" s="193" t="s">
        <v>190</v>
      </c>
      <c r="C68" s="30"/>
      <c r="D68" s="180"/>
      <c r="E68" s="30"/>
      <c r="F68" s="214">
        <f>'Väg körsträcka'!D30*'Väg körsträcka'!B30</f>
        <v>0</v>
      </c>
      <c r="G68" s="215">
        <f>'Väg körsträcka'!J30</f>
        <v>0</v>
      </c>
      <c r="H68" s="221"/>
      <c r="I68" s="235"/>
    </row>
    <row r="69" spans="1:19" ht="12.95" customHeight="1" x14ac:dyDescent="0.2">
      <c r="A69" s="234"/>
      <c r="B69" s="193" t="s">
        <v>191</v>
      </c>
      <c r="C69" s="30"/>
      <c r="D69" s="180"/>
      <c r="E69" s="30"/>
      <c r="F69" s="214">
        <f>'Väg körsträcka'!D31*'Väg körsträcka'!B31</f>
        <v>0</v>
      </c>
      <c r="G69" s="215">
        <f>'Väg körsträcka'!J31</f>
        <v>0</v>
      </c>
      <c r="H69" s="221"/>
      <c r="I69" s="235"/>
    </row>
    <row r="70" spans="1:19" ht="12.95" customHeight="1" x14ac:dyDescent="0.2">
      <c r="A70" s="234"/>
      <c r="B70" s="78"/>
      <c r="C70" s="78"/>
      <c r="D70" s="78"/>
      <c r="E70" s="78"/>
      <c r="F70" s="237"/>
      <c r="G70" s="237"/>
      <c r="H70" s="221"/>
      <c r="I70" s="235"/>
    </row>
    <row r="71" spans="1:19" ht="12.95" customHeight="1" x14ac:dyDescent="0.2">
      <c r="A71" s="234"/>
      <c r="B71" s="185" t="s">
        <v>104</v>
      </c>
      <c r="C71" s="78"/>
      <c r="D71" s="236" t="s">
        <v>168</v>
      </c>
      <c r="E71" s="78"/>
      <c r="F71" s="237"/>
      <c r="G71" s="237"/>
      <c r="H71" s="221"/>
      <c r="I71" s="235"/>
    </row>
    <row r="72" spans="1:19" ht="12.95" customHeight="1" x14ac:dyDescent="0.2">
      <c r="A72" s="234"/>
      <c r="B72" s="194" t="s">
        <v>99</v>
      </c>
      <c r="C72" s="30"/>
      <c r="D72" s="180"/>
      <c r="E72" s="30"/>
      <c r="F72" s="214">
        <f>'Väg Taxi'!F3*'Väg Taxi'!B3</f>
        <v>0</v>
      </c>
      <c r="G72" s="215">
        <f>'Väg Taxi'!L3</f>
        <v>0</v>
      </c>
      <c r="H72" s="221"/>
      <c r="I72" s="235"/>
    </row>
    <row r="73" spans="1:19" ht="12.95" customHeight="1" x14ac:dyDescent="0.2">
      <c r="A73" s="234"/>
      <c r="B73" s="194" t="s">
        <v>100</v>
      </c>
      <c r="C73" s="30"/>
      <c r="D73" s="180"/>
      <c r="E73" s="30"/>
      <c r="F73" s="214">
        <f>'Väg Taxi'!F4*'Väg Taxi'!C4</f>
        <v>0</v>
      </c>
      <c r="G73" s="215">
        <f>'Väg Taxi'!L4</f>
        <v>0</v>
      </c>
      <c r="H73" s="221"/>
      <c r="I73" s="235"/>
    </row>
    <row r="74" spans="1:19" ht="12.95" customHeight="1" x14ac:dyDescent="0.2">
      <c r="A74" s="234"/>
      <c r="B74" s="194" t="s">
        <v>98</v>
      </c>
      <c r="C74" s="30"/>
      <c r="D74" s="180"/>
      <c r="E74" s="30"/>
      <c r="F74" s="214">
        <f>'Väg Taxi'!F5*'Väg Taxi'!D5</f>
        <v>0</v>
      </c>
      <c r="G74" s="215">
        <f>'Väg Taxi'!L5</f>
        <v>0</v>
      </c>
      <c r="H74" s="221"/>
      <c r="I74" s="235"/>
    </row>
    <row r="75" spans="1:19" ht="12.95" customHeight="1" x14ac:dyDescent="0.2">
      <c r="A75" s="234"/>
      <c r="B75" s="78"/>
      <c r="C75" s="78"/>
      <c r="D75" s="78"/>
      <c r="E75" s="78"/>
      <c r="F75" s="237"/>
      <c r="G75" s="237"/>
      <c r="H75" s="221"/>
      <c r="I75" s="235"/>
    </row>
    <row r="76" spans="1:19" ht="12.95" customHeight="1" x14ac:dyDescent="0.2">
      <c r="A76" s="234"/>
      <c r="B76" s="185" t="s">
        <v>164</v>
      </c>
      <c r="C76" s="78"/>
      <c r="D76" s="78" t="s">
        <v>163</v>
      </c>
      <c r="E76" s="78"/>
      <c r="F76" s="237"/>
      <c r="G76" s="237"/>
      <c r="H76" s="221"/>
      <c r="I76" s="235"/>
    </row>
    <row r="77" spans="1:19" ht="12.95" customHeight="1" x14ac:dyDescent="0.2">
      <c r="A77" s="234"/>
      <c r="B77" s="194" t="s">
        <v>99</v>
      </c>
      <c r="C77" s="30"/>
      <c r="D77" s="180"/>
      <c r="E77" s="30"/>
      <c r="F77" s="214">
        <f>'Väg Taxi'!F11*'Väg Taxi'!B11</f>
        <v>0</v>
      </c>
      <c r="G77" s="215">
        <f>'Väg Taxi'!L11</f>
        <v>0</v>
      </c>
      <c r="H77" s="221"/>
      <c r="I77" s="235"/>
    </row>
    <row r="78" spans="1:19" ht="12.95" customHeight="1" x14ac:dyDescent="0.2">
      <c r="A78" s="234"/>
      <c r="B78" s="194" t="s">
        <v>100</v>
      </c>
      <c r="C78" s="30"/>
      <c r="D78" s="180"/>
      <c r="E78" s="30"/>
      <c r="F78" s="214">
        <f>'Väg Taxi'!F12*'Väg Taxi'!C12</f>
        <v>0</v>
      </c>
      <c r="G78" s="215">
        <f>'Väg Taxi'!L12</f>
        <v>0</v>
      </c>
      <c r="H78" s="221"/>
      <c r="I78" s="235"/>
    </row>
    <row r="79" spans="1:19" ht="12.95" customHeight="1" x14ac:dyDescent="0.2">
      <c r="A79" s="234"/>
      <c r="B79" s="194" t="s">
        <v>98</v>
      </c>
      <c r="C79" s="30"/>
      <c r="D79" s="180"/>
      <c r="E79" s="30"/>
      <c r="F79" s="214">
        <f>'Väg Taxi'!F13*'Väg Taxi'!D13</f>
        <v>0</v>
      </c>
      <c r="G79" s="215">
        <f>'Väg Taxi'!L13</f>
        <v>0</v>
      </c>
      <c r="H79" s="221"/>
      <c r="I79" s="235"/>
    </row>
    <row r="80" spans="1:19" s="75" customFormat="1" ht="12.95" customHeight="1" x14ac:dyDescent="0.2">
      <c r="A80" s="238"/>
      <c r="B80" s="220"/>
      <c r="C80" s="74"/>
      <c r="D80" s="74"/>
      <c r="E80" s="74"/>
      <c r="F80" s="221"/>
      <c r="G80" s="221"/>
      <c r="H80" s="221"/>
      <c r="I80" s="239"/>
      <c r="S80"/>
    </row>
    <row r="81" spans="1:10" ht="12.95" customHeight="1" x14ac:dyDescent="0.2">
      <c r="A81" s="234"/>
      <c r="B81" s="78"/>
      <c r="C81" s="78"/>
      <c r="D81" s="236" t="s">
        <v>165</v>
      </c>
      <c r="E81" s="236" t="s">
        <v>165</v>
      </c>
      <c r="F81" s="236" t="s">
        <v>165</v>
      </c>
      <c r="G81" s="236" t="s">
        <v>165</v>
      </c>
      <c r="H81" s="236" t="s">
        <v>165</v>
      </c>
      <c r="I81" s="235"/>
    </row>
    <row r="82" spans="1:10" ht="12.95" customHeight="1" x14ac:dyDescent="0.2">
      <c r="A82" s="234"/>
      <c r="B82" s="182" t="s">
        <v>175</v>
      </c>
      <c r="C82" s="78"/>
      <c r="D82" s="259" t="s">
        <v>189</v>
      </c>
      <c r="E82" s="236" t="s">
        <v>270</v>
      </c>
      <c r="F82" s="236" t="s">
        <v>169</v>
      </c>
      <c r="G82" s="240" t="s">
        <v>170</v>
      </c>
      <c r="H82" s="240" t="s">
        <v>171</v>
      </c>
      <c r="I82" s="235"/>
    </row>
    <row r="83" spans="1:10" ht="12.95" customHeight="1" x14ac:dyDescent="0.2">
      <c r="A83" s="234"/>
      <c r="B83" s="195" t="s">
        <v>77</v>
      </c>
      <c r="C83" s="30"/>
      <c r="D83" s="180"/>
      <c r="E83" s="180"/>
      <c r="F83" s="180"/>
      <c r="G83" s="180"/>
      <c r="H83" s="180"/>
      <c r="I83" s="235"/>
      <c r="J83" s="76" t="s">
        <v>268</v>
      </c>
    </row>
    <row r="84" spans="1:10" ht="12.95" customHeight="1" x14ac:dyDescent="0.2">
      <c r="A84" s="234"/>
      <c r="B84" s="195" t="s">
        <v>95</v>
      </c>
      <c r="C84" s="30"/>
      <c r="D84" s="180"/>
      <c r="E84" s="180"/>
      <c r="F84" s="180"/>
      <c r="G84" s="180"/>
      <c r="H84" s="180"/>
      <c r="I84" s="235"/>
    </row>
    <row r="85" spans="1:10" ht="12.95" customHeight="1" x14ac:dyDescent="0.2">
      <c r="A85" s="234"/>
      <c r="B85" s="195" t="s">
        <v>96</v>
      </c>
      <c r="C85" s="30"/>
      <c r="D85" s="180"/>
      <c r="E85" s="180"/>
      <c r="F85" s="180"/>
      <c r="G85" s="180"/>
      <c r="H85" s="180"/>
      <c r="I85" s="235"/>
    </row>
    <row r="86" spans="1:10" ht="12.95" customHeight="1" x14ac:dyDescent="0.2">
      <c r="A86" s="234"/>
      <c r="B86" s="195" t="s">
        <v>97</v>
      </c>
      <c r="C86" s="30"/>
      <c r="D86" s="180"/>
      <c r="E86" s="180"/>
      <c r="F86" s="180"/>
      <c r="G86" s="180"/>
      <c r="H86" s="180"/>
      <c r="I86" s="235"/>
    </row>
    <row r="87" spans="1:10" ht="12.95" customHeight="1" x14ac:dyDescent="0.2">
      <c r="A87" s="234"/>
      <c r="B87" s="195" t="s">
        <v>78</v>
      </c>
      <c r="C87" s="30"/>
      <c r="D87" s="180"/>
      <c r="E87" s="180"/>
      <c r="F87" s="180"/>
      <c r="G87" s="180"/>
      <c r="H87" s="180"/>
      <c r="I87" s="235"/>
    </row>
    <row r="88" spans="1:10" ht="12.95" customHeight="1" x14ac:dyDescent="0.2">
      <c r="A88" s="234"/>
      <c r="B88" s="195" t="s">
        <v>92</v>
      </c>
      <c r="C88" s="30"/>
      <c r="D88" s="180"/>
      <c r="E88" s="180"/>
      <c r="F88" s="180"/>
      <c r="G88" s="180"/>
      <c r="H88" s="180"/>
      <c r="I88" s="235"/>
    </row>
    <row r="89" spans="1:10" ht="12.95" customHeight="1" x14ac:dyDescent="0.2">
      <c r="A89" s="234"/>
      <c r="B89" s="195" t="s">
        <v>89</v>
      </c>
      <c r="C89" s="30"/>
      <c r="D89" s="180"/>
      <c r="E89" s="180"/>
      <c r="F89" s="180"/>
      <c r="G89" s="180"/>
      <c r="H89" s="180"/>
      <c r="I89" s="235"/>
    </row>
    <row r="90" spans="1:10" ht="12.95" customHeight="1" x14ac:dyDescent="0.2">
      <c r="A90" s="234"/>
      <c r="B90" s="195" t="s">
        <v>263</v>
      </c>
      <c r="C90" s="30"/>
      <c r="D90" s="180"/>
      <c r="E90" s="180"/>
      <c r="F90" s="180"/>
      <c r="G90" s="180"/>
      <c r="H90" s="180"/>
      <c r="I90" s="235"/>
    </row>
    <row r="91" spans="1:10" ht="12.95" customHeight="1" x14ac:dyDescent="0.2">
      <c r="A91" s="234"/>
      <c r="B91" s="195" t="s">
        <v>264</v>
      </c>
      <c r="C91" s="30"/>
      <c r="D91" s="180"/>
      <c r="E91" s="180"/>
      <c r="F91" s="180"/>
      <c r="G91" s="180"/>
      <c r="H91" s="180"/>
      <c r="I91" s="235"/>
    </row>
    <row r="92" spans="1:10" ht="12.95" customHeight="1" x14ac:dyDescent="0.2">
      <c r="A92" s="234"/>
      <c r="B92" s="178" t="s">
        <v>94</v>
      </c>
      <c r="C92" s="78"/>
      <c r="D92" s="78"/>
      <c r="E92" s="78"/>
      <c r="F92" s="237"/>
      <c r="G92" s="237"/>
      <c r="H92" s="237"/>
      <c r="I92" s="235"/>
    </row>
    <row r="93" spans="1:10" ht="12.95" customHeight="1" x14ac:dyDescent="0.2">
      <c r="A93" s="234"/>
      <c r="B93" s="78"/>
      <c r="C93" s="78"/>
      <c r="D93" s="78"/>
      <c r="E93" s="78"/>
      <c r="F93" s="237"/>
      <c r="G93" s="237"/>
      <c r="H93" s="237"/>
      <c r="I93" s="235"/>
    </row>
    <row r="94" spans="1:10" ht="12.95" customHeight="1" x14ac:dyDescent="0.2">
      <c r="A94" s="234"/>
      <c r="B94" s="183" t="s">
        <v>224</v>
      </c>
      <c r="C94" s="78"/>
      <c r="D94" s="236" t="s">
        <v>165</v>
      </c>
      <c r="E94" s="78"/>
      <c r="F94" s="237"/>
      <c r="G94" s="237"/>
      <c r="H94" s="221"/>
      <c r="I94" s="235"/>
    </row>
    <row r="95" spans="1:10" ht="12.95" customHeight="1" x14ac:dyDescent="0.2">
      <c r="A95" s="234"/>
      <c r="B95" s="192" t="s">
        <v>219</v>
      </c>
      <c r="C95" s="30"/>
      <c r="D95" s="180"/>
      <c r="E95" s="30"/>
      <c r="F95" s="214">
        <f>'Buss, flyg, sjöfart'!D3*'Buss, flyg, sjöfart'!B3</f>
        <v>0</v>
      </c>
      <c r="G95" s="215">
        <f>'Buss, flyg, sjöfart'!J3</f>
        <v>0</v>
      </c>
      <c r="H95" s="221"/>
      <c r="I95" s="235"/>
    </row>
    <row r="96" spans="1:10" ht="12.95" customHeight="1" x14ac:dyDescent="0.2">
      <c r="A96" s="234"/>
      <c r="B96" s="192" t="s">
        <v>220</v>
      </c>
      <c r="C96" s="30"/>
      <c r="D96" s="180"/>
      <c r="E96" s="30"/>
      <c r="F96" s="214">
        <f>'Buss, flyg, sjöfart'!D4*'Buss, flyg, sjöfart'!B4</f>
        <v>0</v>
      </c>
      <c r="G96" s="215">
        <f>'Buss, flyg, sjöfart'!J4</f>
        <v>0</v>
      </c>
      <c r="H96" s="221"/>
      <c r="I96" s="235"/>
    </row>
    <row r="97" spans="1:9" ht="12.95" customHeight="1" x14ac:dyDescent="0.2">
      <c r="A97" s="234"/>
      <c r="B97" s="192" t="s">
        <v>221</v>
      </c>
      <c r="C97" s="30"/>
      <c r="D97" s="180"/>
      <c r="E97" s="30"/>
      <c r="F97" s="214">
        <f>'Buss, flyg, sjöfart'!D5*'Buss, flyg, sjöfart'!B5</f>
        <v>0</v>
      </c>
      <c r="G97" s="215">
        <f>'Buss, flyg, sjöfart'!J5</f>
        <v>0</v>
      </c>
      <c r="H97" s="221"/>
      <c r="I97" s="235"/>
    </row>
    <row r="98" spans="1:9" ht="12.95" customHeight="1" x14ac:dyDescent="0.2">
      <c r="A98" s="234"/>
      <c r="B98" s="192" t="s">
        <v>222</v>
      </c>
      <c r="C98" s="30"/>
      <c r="D98" s="180"/>
      <c r="E98" s="30"/>
      <c r="F98" s="214">
        <f>'Buss, flyg, sjöfart'!D6*'Buss, flyg, sjöfart'!B6</f>
        <v>0</v>
      </c>
      <c r="G98" s="215">
        <f>'Buss, flyg, sjöfart'!J6</f>
        <v>0</v>
      </c>
      <c r="H98" s="221"/>
      <c r="I98" s="235"/>
    </row>
    <row r="99" spans="1:9" ht="12.95" customHeight="1" x14ac:dyDescent="0.2">
      <c r="A99" s="234"/>
      <c r="B99" s="192" t="s">
        <v>223</v>
      </c>
      <c r="C99" s="30"/>
      <c r="D99" s="180"/>
      <c r="E99" s="30"/>
      <c r="F99" s="214">
        <f>'Buss, flyg, sjöfart'!D7*'Buss, flyg, sjöfart'!B7</f>
        <v>0</v>
      </c>
      <c r="G99" s="215">
        <f>'Buss, flyg, sjöfart'!J7</f>
        <v>0</v>
      </c>
      <c r="H99" s="221"/>
      <c r="I99" s="235"/>
    </row>
    <row r="100" spans="1:9" ht="12.95" customHeight="1" x14ac:dyDescent="0.2">
      <c r="A100" s="234"/>
      <c r="B100" s="192" t="s">
        <v>229</v>
      </c>
      <c r="C100" s="30"/>
      <c r="D100" s="180"/>
      <c r="E100" s="30"/>
      <c r="F100" s="214">
        <f>'Buss, flyg, sjöfart'!D8*'Buss, flyg, sjöfart'!B8</f>
        <v>0</v>
      </c>
      <c r="G100" s="215">
        <f>'Buss, flyg, sjöfart'!J8</f>
        <v>0</v>
      </c>
      <c r="H100" s="221"/>
      <c r="I100" s="235"/>
    </row>
    <row r="101" spans="1:9" ht="12.95" customHeight="1" x14ac:dyDescent="0.2">
      <c r="A101" s="234"/>
      <c r="B101" s="192" t="s">
        <v>230</v>
      </c>
      <c r="C101" s="30"/>
      <c r="D101" s="180"/>
      <c r="E101" s="30"/>
      <c r="F101" s="214">
        <f>'Buss, flyg, sjöfart'!D9*'Buss, flyg, sjöfart'!B9</f>
        <v>0</v>
      </c>
      <c r="G101" s="215">
        <f>'Buss, flyg, sjöfart'!J9</f>
        <v>0</v>
      </c>
      <c r="H101" s="221"/>
      <c r="I101" s="235"/>
    </row>
    <row r="102" spans="1:9" ht="12.95" customHeight="1" x14ac:dyDescent="0.2">
      <c r="A102" s="234"/>
      <c r="B102" s="192" t="s">
        <v>231</v>
      </c>
      <c r="C102" s="30"/>
      <c r="D102" s="180"/>
      <c r="E102" s="30"/>
      <c r="F102" s="214">
        <f>'Buss, flyg, sjöfart'!D10*'Buss, flyg, sjöfart'!B10</f>
        <v>0</v>
      </c>
      <c r="G102" s="215">
        <f>'Buss, flyg, sjöfart'!J10</f>
        <v>0</v>
      </c>
      <c r="H102" s="221"/>
      <c r="I102" s="235"/>
    </row>
    <row r="103" spans="1:9" ht="12.95" customHeight="1" x14ac:dyDescent="0.2">
      <c r="A103" s="234"/>
      <c r="B103" s="192" t="s">
        <v>232</v>
      </c>
      <c r="C103" s="30"/>
      <c r="D103" s="180"/>
      <c r="E103" s="30"/>
      <c r="F103" s="214">
        <f>'Buss, flyg, sjöfart'!D11*'Buss, flyg, sjöfart'!B11</f>
        <v>0</v>
      </c>
      <c r="G103" s="215">
        <f>'Buss, flyg, sjöfart'!J11</f>
        <v>0</v>
      </c>
      <c r="H103" s="221"/>
      <c r="I103" s="235"/>
    </row>
    <row r="104" spans="1:9" ht="12.95" customHeight="1" x14ac:dyDescent="0.2">
      <c r="A104" s="234"/>
      <c r="B104" s="192" t="s">
        <v>233</v>
      </c>
      <c r="C104" s="30"/>
      <c r="D104" s="180"/>
      <c r="E104" s="30"/>
      <c r="F104" s="214">
        <f>'Buss, flyg, sjöfart'!D12*'Buss, flyg, sjöfart'!B12</f>
        <v>0</v>
      </c>
      <c r="G104" s="215">
        <f>'Buss, flyg, sjöfart'!J12</f>
        <v>0</v>
      </c>
      <c r="H104" s="221"/>
      <c r="I104" s="235"/>
    </row>
    <row r="105" spans="1:9" ht="12.95" customHeight="1" x14ac:dyDescent="0.2">
      <c r="A105" s="234"/>
      <c r="B105" s="192" t="s">
        <v>234</v>
      </c>
      <c r="C105" s="30"/>
      <c r="D105" s="180"/>
      <c r="E105" s="30"/>
      <c r="F105" s="214">
        <f>'Buss, flyg, sjöfart'!D13*'Buss, flyg, sjöfart'!B13</f>
        <v>0</v>
      </c>
      <c r="G105" s="215">
        <f>'Buss, flyg, sjöfart'!J13</f>
        <v>0</v>
      </c>
      <c r="H105" s="221"/>
      <c r="I105" s="235"/>
    </row>
    <row r="106" spans="1:9" ht="12.95" customHeight="1" x14ac:dyDescent="0.2">
      <c r="A106" s="234"/>
      <c r="B106" s="192" t="s">
        <v>235</v>
      </c>
      <c r="C106" s="30"/>
      <c r="D106" s="180"/>
      <c r="E106" s="30"/>
      <c r="F106" s="214">
        <f>'Buss, flyg, sjöfart'!D14*'Buss, flyg, sjöfart'!B14</f>
        <v>0</v>
      </c>
      <c r="G106" s="215">
        <f>'Buss, flyg, sjöfart'!J14</f>
        <v>0</v>
      </c>
      <c r="H106" s="221"/>
      <c r="I106" s="235"/>
    </row>
    <row r="107" spans="1:9" ht="12.95" customHeight="1" x14ac:dyDescent="0.2">
      <c r="A107" s="234"/>
      <c r="B107" s="192" t="s">
        <v>236</v>
      </c>
      <c r="C107" s="30"/>
      <c r="D107" s="180"/>
      <c r="E107" s="30"/>
      <c r="F107" s="214">
        <f>'Buss, flyg, sjöfart'!D15*'Buss, flyg, sjöfart'!B15</f>
        <v>0</v>
      </c>
      <c r="G107" s="215">
        <f>'Buss, flyg, sjöfart'!J15</f>
        <v>0</v>
      </c>
      <c r="H107" s="221"/>
      <c r="I107" s="235"/>
    </row>
    <row r="108" spans="1:9" ht="12.95" customHeight="1" x14ac:dyDescent="0.2">
      <c r="A108" s="234"/>
      <c r="B108" s="192" t="s">
        <v>237</v>
      </c>
      <c r="C108" s="30"/>
      <c r="D108" s="180"/>
      <c r="E108" s="30"/>
      <c r="F108" s="214">
        <f>'Buss, flyg, sjöfart'!D16*'Buss, flyg, sjöfart'!B16</f>
        <v>0</v>
      </c>
      <c r="G108" s="215">
        <f>'Buss, flyg, sjöfart'!J16</f>
        <v>0</v>
      </c>
      <c r="H108" s="221"/>
      <c r="I108" s="235"/>
    </row>
    <row r="109" spans="1:9" ht="12.95" customHeight="1" x14ac:dyDescent="0.2">
      <c r="A109" s="234"/>
      <c r="B109" s="192" t="s">
        <v>238</v>
      </c>
      <c r="C109" s="30"/>
      <c r="D109" s="180"/>
      <c r="E109" s="30"/>
      <c r="F109" s="214">
        <f>'Buss, flyg, sjöfart'!D17*'Buss, flyg, sjöfart'!B17</f>
        <v>0</v>
      </c>
      <c r="G109" s="215">
        <f>'Buss, flyg, sjöfart'!J17</f>
        <v>0</v>
      </c>
      <c r="H109" s="221"/>
      <c r="I109" s="235"/>
    </row>
    <row r="110" spans="1:9" ht="12.95" customHeight="1" x14ac:dyDescent="0.2">
      <c r="A110" s="234"/>
      <c r="B110" s="192" t="s">
        <v>239</v>
      </c>
      <c r="C110" s="30"/>
      <c r="D110" s="180"/>
      <c r="E110" s="30"/>
      <c r="F110" s="214">
        <f>'Buss, flyg, sjöfart'!D18*'Buss, flyg, sjöfart'!B18</f>
        <v>0</v>
      </c>
      <c r="G110" s="215">
        <f>'Buss, flyg, sjöfart'!J18</f>
        <v>0</v>
      </c>
      <c r="H110" s="221"/>
      <c r="I110" s="235"/>
    </row>
    <row r="111" spans="1:9" ht="12.95" customHeight="1" x14ac:dyDescent="0.2">
      <c r="A111" s="234"/>
      <c r="B111" s="192" t="s">
        <v>240</v>
      </c>
      <c r="C111" s="30"/>
      <c r="D111" s="180"/>
      <c r="E111" s="30"/>
      <c r="F111" s="214">
        <f>'Buss, flyg, sjöfart'!D19*'Buss, flyg, sjöfart'!B19</f>
        <v>0</v>
      </c>
      <c r="G111" s="215">
        <f>'Buss, flyg, sjöfart'!J19</f>
        <v>0</v>
      </c>
      <c r="H111" s="221"/>
      <c r="I111" s="235"/>
    </row>
    <row r="112" spans="1:9" ht="12.95" customHeight="1" x14ac:dyDescent="0.2">
      <c r="A112" s="234"/>
      <c r="B112" s="192" t="s">
        <v>241</v>
      </c>
      <c r="C112" s="30"/>
      <c r="D112" s="180"/>
      <c r="E112" s="30"/>
      <c r="F112" s="214">
        <f>'Buss, flyg, sjöfart'!D20*'Buss, flyg, sjöfart'!B20</f>
        <v>0</v>
      </c>
      <c r="G112" s="215">
        <f>'Buss, flyg, sjöfart'!J20</f>
        <v>0</v>
      </c>
      <c r="H112" s="221"/>
      <c r="I112" s="235"/>
    </row>
    <row r="113" spans="1:9" ht="12.95" customHeight="1" x14ac:dyDescent="0.2">
      <c r="A113" s="234"/>
      <c r="B113" s="192" t="s">
        <v>242</v>
      </c>
      <c r="C113" s="30"/>
      <c r="D113" s="180"/>
      <c r="E113" s="30"/>
      <c r="F113" s="214">
        <f>'Buss, flyg, sjöfart'!D21*'Buss, flyg, sjöfart'!B21</f>
        <v>0</v>
      </c>
      <c r="G113" s="215">
        <f>'Buss, flyg, sjöfart'!J21</f>
        <v>0</v>
      </c>
      <c r="H113" s="221"/>
      <c r="I113" s="235"/>
    </row>
    <row r="114" spans="1:9" ht="12.95" customHeight="1" x14ac:dyDescent="0.2">
      <c r="A114" s="234"/>
      <c r="B114" s="192" t="s">
        <v>243</v>
      </c>
      <c r="C114" s="30"/>
      <c r="D114" s="180"/>
      <c r="E114" s="30"/>
      <c r="F114" s="214">
        <f>'Buss, flyg, sjöfart'!D22*'Buss, flyg, sjöfart'!B22</f>
        <v>0</v>
      </c>
      <c r="G114" s="215">
        <f>'Buss, flyg, sjöfart'!J22</f>
        <v>0</v>
      </c>
      <c r="H114" s="221"/>
      <c r="I114" s="235"/>
    </row>
    <row r="115" spans="1:9" ht="12.95" customHeight="1" x14ac:dyDescent="0.2">
      <c r="A115" s="234"/>
      <c r="B115" s="192" t="s">
        <v>244</v>
      </c>
      <c r="C115" s="30"/>
      <c r="D115" s="180"/>
      <c r="E115" s="30"/>
      <c r="F115" s="214">
        <f>'Buss, flyg, sjöfart'!D23*'Buss, flyg, sjöfart'!B23</f>
        <v>0</v>
      </c>
      <c r="G115" s="215">
        <f>'Buss, flyg, sjöfart'!J23</f>
        <v>0</v>
      </c>
      <c r="H115" s="221"/>
      <c r="I115" s="235"/>
    </row>
    <row r="116" spans="1:9" ht="12.95" customHeight="1" x14ac:dyDescent="0.2">
      <c r="A116" s="234"/>
      <c r="B116" s="192" t="s">
        <v>245</v>
      </c>
      <c r="C116" s="30"/>
      <c r="D116" s="180"/>
      <c r="E116" s="30"/>
      <c r="F116" s="214">
        <f>'Buss, flyg, sjöfart'!D24*'Buss, flyg, sjöfart'!B24</f>
        <v>0</v>
      </c>
      <c r="G116" s="215">
        <f>'Buss, flyg, sjöfart'!J24</f>
        <v>0</v>
      </c>
      <c r="H116" s="221"/>
      <c r="I116" s="235"/>
    </row>
    <row r="117" spans="1:9" ht="12.95" customHeight="1" x14ac:dyDescent="0.2">
      <c r="A117" s="234"/>
      <c r="B117" s="192" t="s">
        <v>246</v>
      </c>
      <c r="C117" s="30"/>
      <c r="D117" s="180"/>
      <c r="E117" s="30"/>
      <c r="F117" s="214">
        <f>'Buss, flyg, sjöfart'!D25*'Buss, flyg, sjöfart'!B25</f>
        <v>0</v>
      </c>
      <c r="G117" s="215">
        <f>'Buss, flyg, sjöfart'!J25</f>
        <v>0</v>
      </c>
      <c r="H117" s="221"/>
      <c r="I117" s="235"/>
    </row>
    <row r="118" spans="1:9" ht="12.95" customHeight="1" x14ac:dyDescent="0.2">
      <c r="A118" s="234"/>
      <c r="B118" s="192" t="s">
        <v>247</v>
      </c>
      <c r="C118" s="30"/>
      <c r="D118" s="180"/>
      <c r="E118" s="30"/>
      <c r="F118" s="214">
        <f>'Buss, flyg, sjöfart'!D26*'Buss, flyg, sjöfart'!B26</f>
        <v>0</v>
      </c>
      <c r="G118" s="215">
        <f>'Buss, flyg, sjöfart'!J26</f>
        <v>0</v>
      </c>
      <c r="H118" s="221"/>
      <c r="I118" s="235"/>
    </row>
    <row r="119" spans="1:9" ht="12.95" customHeight="1" x14ac:dyDescent="0.2">
      <c r="A119" s="234"/>
      <c r="B119" s="192" t="s">
        <v>248</v>
      </c>
      <c r="C119" s="30"/>
      <c r="D119" s="180"/>
      <c r="E119" s="30"/>
      <c r="F119" s="214">
        <f>'Buss, flyg, sjöfart'!D27*'Buss, flyg, sjöfart'!B27</f>
        <v>0</v>
      </c>
      <c r="G119" s="215">
        <f>'Buss, flyg, sjöfart'!J27</f>
        <v>0</v>
      </c>
      <c r="H119" s="221"/>
      <c r="I119" s="235"/>
    </row>
    <row r="120" spans="1:9" ht="12.95" customHeight="1" x14ac:dyDescent="0.2">
      <c r="A120" s="234"/>
      <c r="B120" s="192" t="s">
        <v>249</v>
      </c>
      <c r="C120" s="30"/>
      <c r="D120" s="180"/>
      <c r="E120" s="30"/>
      <c r="F120" s="214">
        <f>'Buss, flyg, sjöfart'!D28*'Buss, flyg, sjöfart'!B28</f>
        <v>0</v>
      </c>
      <c r="G120" s="215">
        <f>'Buss, flyg, sjöfart'!J28</f>
        <v>0</v>
      </c>
      <c r="H120" s="221"/>
      <c r="I120" s="235"/>
    </row>
    <row r="121" spans="1:9" ht="12.95" customHeight="1" x14ac:dyDescent="0.2">
      <c r="A121" s="234"/>
      <c r="B121" s="192" t="s">
        <v>250</v>
      </c>
      <c r="C121" s="30"/>
      <c r="D121" s="180"/>
      <c r="E121" s="30"/>
      <c r="F121" s="214">
        <f>'Buss, flyg, sjöfart'!D29*'Buss, flyg, sjöfart'!B29</f>
        <v>0</v>
      </c>
      <c r="G121" s="215">
        <f>'Buss, flyg, sjöfart'!J29</f>
        <v>0</v>
      </c>
      <c r="H121" s="221"/>
      <c r="I121" s="235"/>
    </row>
    <row r="122" spans="1:9" ht="12.95" customHeight="1" x14ac:dyDescent="0.2">
      <c r="A122" s="234"/>
      <c r="B122" s="189" t="s">
        <v>216</v>
      </c>
      <c r="C122" s="30"/>
      <c r="D122" s="180"/>
      <c r="E122" s="30"/>
      <c r="F122" s="214">
        <f>'Buss, flyg, sjöfart'!D30*'Buss, flyg, sjöfart'!B30</f>
        <v>0</v>
      </c>
      <c r="G122" s="215">
        <f>'Buss, flyg, sjöfart'!J30</f>
        <v>0</v>
      </c>
      <c r="H122" s="221"/>
      <c r="I122" s="235"/>
    </row>
    <row r="123" spans="1:9" ht="12.95" customHeight="1" x14ac:dyDescent="0.2">
      <c r="A123" s="234"/>
      <c r="B123" s="189" t="s">
        <v>217</v>
      </c>
      <c r="C123" s="30"/>
      <c r="D123" s="180"/>
      <c r="E123" s="30"/>
      <c r="F123" s="214">
        <f>'Buss, flyg, sjöfart'!D31*'Buss, flyg, sjöfart'!B31</f>
        <v>0</v>
      </c>
      <c r="G123" s="215">
        <f>'Buss, flyg, sjöfart'!J31</f>
        <v>0</v>
      </c>
      <c r="H123" s="221"/>
      <c r="I123" s="235"/>
    </row>
    <row r="124" spans="1:9" ht="12.95" customHeight="1" x14ac:dyDescent="0.2">
      <c r="A124" s="234"/>
      <c r="B124" s="103" t="s">
        <v>218</v>
      </c>
      <c r="C124" s="78"/>
      <c r="D124" s="78"/>
      <c r="E124" s="78"/>
      <c r="F124" s="237"/>
      <c r="G124" s="237"/>
      <c r="H124" s="221"/>
      <c r="I124" s="235"/>
    </row>
    <row r="125" spans="1:9" ht="12.95" customHeight="1" x14ac:dyDescent="0.2">
      <c r="A125" s="234"/>
      <c r="B125" s="103"/>
      <c r="C125" s="78"/>
      <c r="D125" s="78"/>
      <c r="E125" s="78"/>
      <c r="F125" s="237"/>
      <c r="G125" s="237"/>
      <c r="H125" s="221"/>
      <c r="I125" s="235"/>
    </row>
    <row r="126" spans="1:9" ht="12.95" customHeight="1" x14ac:dyDescent="0.2">
      <c r="A126" s="234"/>
      <c r="B126" s="287" t="s">
        <v>277</v>
      </c>
      <c r="C126" s="78"/>
      <c r="D126" s="78"/>
      <c r="E126" s="78"/>
      <c r="F126" s="237"/>
      <c r="G126" s="237"/>
      <c r="H126" s="221"/>
      <c r="I126" s="235"/>
    </row>
    <row r="127" spans="1:9" ht="12.95" customHeight="1" x14ac:dyDescent="0.2">
      <c r="A127" s="234"/>
      <c r="B127" s="185" t="s">
        <v>275</v>
      </c>
      <c r="C127" s="78"/>
      <c r="D127" s="236" t="s">
        <v>165</v>
      </c>
      <c r="E127" s="78"/>
      <c r="F127" s="237"/>
      <c r="G127" s="237"/>
      <c r="H127" s="221"/>
      <c r="I127" s="235"/>
    </row>
    <row r="128" spans="1:9" ht="12.95" customHeight="1" x14ac:dyDescent="0.2">
      <c r="A128" s="234"/>
      <c r="B128" s="189" t="s">
        <v>109</v>
      </c>
      <c r="C128" s="30"/>
      <c r="D128" s="180"/>
      <c r="E128" s="30"/>
      <c r="F128" s="214">
        <f>'Buss, flyg, sjöfart'!D38*'Buss, flyg, sjöfart'!B38</f>
        <v>0</v>
      </c>
      <c r="G128" s="215">
        <f>'Buss, flyg, sjöfart'!J38</f>
        <v>0</v>
      </c>
      <c r="H128" s="221"/>
      <c r="I128" s="235"/>
    </row>
    <row r="129" spans="1:9" ht="12.95" customHeight="1" x14ac:dyDescent="0.2">
      <c r="A129" s="234"/>
      <c r="B129" s="189" t="s">
        <v>110</v>
      </c>
      <c r="C129" s="30"/>
      <c r="D129" s="180"/>
      <c r="E129" s="30"/>
      <c r="F129" s="214">
        <f>'Buss, flyg, sjöfart'!D39*'Buss, flyg, sjöfart'!B39</f>
        <v>0</v>
      </c>
      <c r="G129" s="215">
        <f>'Buss, flyg, sjöfart'!J39</f>
        <v>0</v>
      </c>
      <c r="H129" s="221"/>
      <c r="I129" s="235"/>
    </row>
    <row r="130" spans="1:9" ht="12.95" customHeight="1" x14ac:dyDescent="0.2">
      <c r="A130" s="234"/>
      <c r="B130" s="189" t="s">
        <v>111</v>
      </c>
      <c r="C130" s="30"/>
      <c r="D130" s="180"/>
      <c r="E130" s="30"/>
      <c r="F130" s="214">
        <f>'Buss, flyg, sjöfart'!D40*'Buss, flyg, sjöfart'!B40</f>
        <v>0</v>
      </c>
      <c r="G130" s="215">
        <f>'Buss, flyg, sjöfart'!J40</f>
        <v>0</v>
      </c>
      <c r="H130" s="221"/>
      <c r="I130" s="235"/>
    </row>
    <row r="131" spans="1:9" ht="12.95" customHeight="1" x14ac:dyDescent="0.2">
      <c r="A131" s="234"/>
      <c r="B131" s="189" t="s">
        <v>114</v>
      </c>
      <c r="C131" s="30"/>
      <c r="D131" s="180"/>
      <c r="E131" s="30"/>
      <c r="F131" s="214">
        <f>'Buss, flyg, sjöfart'!D41*'Buss, flyg, sjöfart'!B41</f>
        <v>0</v>
      </c>
      <c r="G131" s="215">
        <f>'Buss, flyg, sjöfart'!J41</f>
        <v>0</v>
      </c>
      <c r="H131" s="221"/>
      <c r="I131" s="235"/>
    </row>
    <row r="132" spans="1:9" ht="12.95" customHeight="1" x14ac:dyDescent="0.2">
      <c r="A132" s="234"/>
      <c r="B132" s="189" t="s">
        <v>112</v>
      </c>
      <c r="C132" s="30"/>
      <c r="D132" s="180"/>
      <c r="E132" s="30"/>
      <c r="F132" s="214">
        <f>'Buss, flyg, sjöfart'!D42*'Buss, flyg, sjöfart'!B42</f>
        <v>0</v>
      </c>
      <c r="G132" s="215">
        <f>'Buss, flyg, sjöfart'!J42</f>
        <v>0</v>
      </c>
      <c r="H132" s="221"/>
      <c r="I132" s="235"/>
    </row>
    <row r="133" spans="1:9" ht="12.95" customHeight="1" x14ac:dyDescent="0.2">
      <c r="A133" s="234"/>
      <c r="B133" s="189" t="s">
        <v>115</v>
      </c>
      <c r="C133" s="30"/>
      <c r="D133" s="180"/>
      <c r="E133" s="30"/>
      <c r="F133" s="214">
        <f>'Buss, flyg, sjöfart'!D43*'Buss, flyg, sjöfart'!B43</f>
        <v>0</v>
      </c>
      <c r="G133" s="215">
        <f>'Buss, flyg, sjöfart'!J43</f>
        <v>0</v>
      </c>
      <c r="H133" s="221"/>
      <c r="I133" s="235"/>
    </row>
    <row r="134" spans="1:9" ht="12.95" customHeight="1" x14ac:dyDescent="0.2">
      <c r="A134" s="234"/>
      <c r="B134" s="189" t="s">
        <v>113</v>
      </c>
      <c r="C134" s="30"/>
      <c r="D134" s="180"/>
      <c r="E134" s="30"/>
      <c r="F134" s="214">
        <f>'Buss, flyg, sjöfart'!D44*'Buss, flyg, sjöfart'!B44</f>
        <v>0</v>
      </c>
      <c r="G134" s="215">
        <f>'Buss, flyg, sjöfart'!J44</f>
        <v>0</v>
      </c>
      <c r="H134" s="221"/>
      <c r="I134" s="235"/>
    </row>
    <row r="135" spans="1:9" ht="12.95" customHeight="1" x14ac:dyDescent="0.2">
      <c r="A135" s="234"/>
      <c r="B135" s="189" t="s">
        <v>121</v>
      </c>
      <c r="C135" s="30"/>
      <c r="D135" s="180"/>
      <c r="E135" s="30"/>
      <c r="F135" s="214">
        <f>'Buss, flyg, sjöfart'!D45*'Buss, flyg, sjöfart'!B45</f>
        <v>0</v>
      </c>
      <c r="G135" s="215">
        <f>'Buss, flyg, sjöfart'!J45</f>
        <v>0</v>
      </c>
      <c r="H135" s="221"/>
      <c r="I135" s="235"/>
    </row>
    <row r="136" spans="1:9" ht="12.95" customHeight="1" x14ac:dyDescent="0.2">
      <c r="A136" s="234"/>
      <c r="B136" s="96"/>
      <c r="C136" s="78"/>
      <c r="D136" s="78"/>
      <c r="E136" s="78"/>
      <c r="F136" s="237"/>
      <c r="G136" s="237"/>
      <c r="H136" s="221"/>
      <c r="I136" s="235"/>
    </row>
    <row r="137" spans="1:9" ht="12.95" customHeight="1" x14ac:dyDescent="0.2">
      <c r="A137" s="234"/>
      <c r="B137" s="185" t="s">
        <v>166</v>
      </c>
      <c r="C137" s="78"/>
      <c r="D137" s="236" t="s">
        <v>165</v>
      </c>
      <c r="E137" s="78"/>
      <c r="F137" s="237"/>
      <c r="G137" s="237"/>
      <c r="H137" s="221"/>
      <c r="I137" s="235"/>
    </row>
    <row r="138" spans="1:9" ht="12.95" customHeight="1" x14ac:dyDescent="0.2">
      <c r="A138" s="234"/>
      <c r="B138" s="189" t="s">
        <v>109</v>
      </c>
      <c r="C138" s="30"/>
      <c r="D138" s="180"/>
      <c r="E138" s="30"/>
      <c r="F138" s="214">
        <f>'Buss, flyg, sjöfart'!D51*'Buss, flyg, sjöfart'!B51</f>
        <v>0</v>
      </c>
      <c r="G138" s="215">
        <f>'Buss, flyg, sjöfart'!J51</f>
        <v>0</v>
      </c>
      <c r="H138" s="221"/>
      <c r="I138" s="235"/>
    </row>
    <row r="139" spans="1:9" ht="12.95" customHeight="1" x14ac:dyDescent="0.2">
      <c r="A139" s="234"/>
      <c r="B139" s="189" t="s">
        <v>110</v>
      </c>
      <c r="C139" s="30"/>
      <c r="D139" s="180"/>
      <c r="E139" s="30"/>
      <c r="F139" s="214">
        <f>'Buss, flyg, sjöfart'!D52*'Buss, flyg, sjöfart'!B52</f>
        <v>0</v>
      </c>
      <c r="G139" s="215">
        <f>'Buss, flyg, sjöfart'!J52</f>
        <v>0</v>
      </c>
      <c r="H139" s="221"/>
      <c r="I139" s="235"/>
    </row>
    <row r="140" spans="1:9" ht="12.95" customHeight="1" x14ac:dyDescent="0.2">
      <c r="A140" s="234"/>
      <c r="B140" s="189" t="s">
        <v>111</v>
      </c>
      <c r="C140" s="30"/>
      <c r="D140" s="180"/>
      <c r="E140" s="30"/>
      <c r="F140" s="214">
        <f>'Buss, flyg, sjöfart'!D53*'Buss, flyg, sjöfart'!B53</f>
        <v>0</v>
      </c>
      <c r="G140" s="215">
        <f>'Buss, flyg, sjöfart'!J53</f>
        <v>0</v>
      </c>
      <c r="H140" s="221"/>
      <c r="I140" s="235"/>
    </row>
    <row r="141" spans="1:9" ht="12.95" customHeight="1" x14ac:dyDescent="0.2">
      <c r="A141" s="234"/>
      <c r="B141" s="189" t="s">
        <v>114</v>
      </c>
      <c r="C141" s="30"/>
      <c r="D141" s="180"/>
      <c r="E141" s="30"/>
      <c r="F141" s="214">
        <f>'Buss, flyg, sjöfart'!D54*'Buss, flyg, sjöfart'!B54</f>
        <v>0</v>
      </c>
      <c r="G141" s="215">
        <f>'Buss, flyg, sjöfart'!J54</f>
        <v>0</v>
      </c>
      <c r="H141" s="221"/>
      <c r="I141" s="235"/>
    </row>
    <row r="142" spans="1:9" ht="12.95" customHeight="1" x14ac:dyDescent="0.2">
      <c r="A142" s="234"/>
      <c r="B142" s="189" t="s">
        <v>112</v>
      </c>
      <c r="C142" s="30"/>
      <c r="D142" s="180"/>
      <c r="E142" s="30"/>
      <c r="F142" s="214">
        <f>'Buss, flyg, sjöfart'!D55*'Buss, flyg, sjöfart'!B55</f>
        <v>0</v>
      </c>
      <c r="G142" s="215">
        <f>'Buss, flyg, sjöfart'!J55</f>
        <v>0</v>
      </c>
      <c r="H142" s="221"/>
      <c r="I142" s="235"/>
    </row>
    <row r="143" spans="1:9" ht="12.95" customHeight="1" x14ac:dyDescent="0.2">
      <c r="A143" s="234"/>
      <c r="B143" s="189" t="s">
        <v>115</v>
      </c>
      <c r="C143" s="30"/>
      <c r="D143" s="180"/>
      <c r="E143" s="30"/>
      <c r="F143" s="214">
        <f>'Buss, flyg, sjöfart'!D56*'Buss, flyg, sjöfart'!B56</f>
        <v>0</v>
      </c>
      <c r="G143" s="215">
        <f>'Buss, flyg, sjöfart'!J56</f>
        <v>0</v>
      </c>
      <c r="H143" s="221"/>
      <c r="I143" s="235"/>
    </row>
    <row r="144" spans="1:9" ht="12.95" customHeight="1" x14ac:dyDescent="0.2">
      <c r="A144" s="234"/>
      <c r="B144" s="189" t="s">
        <v>113</v>
      </c>
      <c r="C144" s="30"/>
      <c r="D144" s="180"/>
      <c r="E144" s="30"/>
      <c r="F144" s="214">
        <f>'Buss, flyg, sjöfart'!D57*'Buss, flyg, sjöfart'!B57</f>
        <v>0</v>
      </c>
      <c r="G144" s="215">
        <f>'Buss, flyg, sjöfart'!J57</f>
        <v>0</v>
      </c>
      <c r="H144" s="221"/>
      <c r="I144" s="235"/>
    </row>
    <row r="145" spans="1:10" ht="12.95" customHeight="1" x14ac:dyDescent="0.2">
      <c r="A145" s="234"/>
      <c r="B145" s="103" t="s">
        <v>134</v>
      </c>
      <c r="C145" s="78"/>
      <c r="D145" s="78"/>
      <c r="E145" s="78"/>
      <c r="F145" s="237"/>
      <c r="G145" s="237"/>
      <c r="H145" s="221"/>
      <c r="I145" s="235"/>
    </row>
    <row r="146" spans="1:10" ht="12.95" customHeight="1" x14ac:dyDescent="0.2">
      <c r="A146" s="234"/>
      <c r="B146" s="78"/>
      <c r="C146" s="78"/>
      <c r="D146" s="78"/>
      <c r="E146" s="78"/>
      <c r="F146" s="237"/>
      <c r="G146" s="237"/>
      <c r="H146" s="221"/>
      <c r="I146" s="235"/>
    </row>
    <row r="147" spans="1:10" ht="12.95" customHeight="1" x14ac:dyDescent="0.2">
      <c r="A147" s="234"/>
      <c r="B147" s="186" t="s">
        <v>174</v>
      </c>
      <c r="C147" s="78"/>
      <c r="D147" s="78"/>
      <c r="E147" s="78"/>
      <c r="F147" s="237"/>
      <c r="G147" s="237"/>
      <c r="H147" s="221"/>
      <c r="I147" s="235"/>
    </row>
    <row r="148" spans="1:10" ht="12.95" customHeight="1" x14ac:dyDescent="0.2">
      <c r="A148" s="234"/>
      <c r="B148" s="187" t="s">
        <v>142</v>
      </c>
      <c r="C148" s="78"/>
      <c r="E148" s="78"/>
      <c r="F148" s="237"/>
      <c r="G148" s="237"/>
      <c r="H148" s="221"/>
      <c r="I148" s="235"/>
    </row>
    <row r="149" spans="1:10" s="75" customFormat="1" ht="12.95" customHeight="1" x14ac:dyDescent="0.2">
      <c r="A149" s="238"/>
      <c r="B149" s="275" t="s">
        <v>274</v>
      </c>
      <c r="C149" s="74"/>
      <c r="D149" s="256"/>
      <c r="E149" s="74"/>
      <c r="F149" s="221"/>
      <c r="G149" s="221"/>
      <c r="H149" s="221"/>
      <c r="I149" s="239"/>
    </row>
    <row r="150" spans="1:10" s="75" customFormat="1" ht="12.95" customHeight="1" x14ac:dyDescent="0.2">
      <c r="A150" s="238"/>
      <c r="B150" s="275" t="s">
        <v>278</v>
      </c>
      <c r="C150" s="74"/>
      <c r="D150" s="256"/>
      <c r="E150" s="74"/>
      <c r="F150" s="221"/>
      <c r="G150" s="221"/>
      <c r="H150" s="221"/>
      <c r="I150" s="239"/>
    </row>
    <row r="151" spans="1:10" s="75" customFormat="1" ht="12.95" customHeight="1" x14ac:dyDescent="0.2">
      <c r="A151" s="238"/>
      <c r="C151" s="74"/>
      <c r="D151" s="256"/>
      <c r="E151" s="74"/>
      <c r="F151" s="221"/>
      <c r="G151" s="221"/>
      <c r="H151" s="221"/>
      <c r="I151" s="239"/>
    </row>
    <row r="152" spans="1:10" ht="12.95" customHeight="1" x14ac:dyDescent="0.2">
      <c r="A152" s="234"/>
      <c r="B152" s="275" t="s">
        <v>269</v>
      </c>
      <c r="C152" s="74"/>
      <c r="D152" s="236" t="s">
        <v>165</v>
      </c>
      <c r="E152" s="74"/>
      <c r="F152" s="221"/>
      <c r="G152" s="278" t="s">
        <v>265</v>
      </c>
      <c r="H152" s="221"/>
      <c r="I152" s="235"/>
      <c r="J152" s="75"/>
    </row>
    <row r="153" spans="1:10" ht="12.95" customHeight="1" x14ac:dyDescent="0.2">
      <c r="A153" s="234"/>
      <c r="B153" s="196" t="s">
        <v>139</v>
      </c>
      <c r="C153" s="30"/>
      <c r="D153" s="180"/>
      <c r="E153" s="30"/>
      <c r="F153" s="214">
        <f>'Buss, flyg, sjöfart'!D64*'Buss, flyg, sjöfart'!B64</f>
        <v>0</v>
      </c>
      <c r="G153" s="215">
        <f>'Buss, flyg, sjöfart'!J64</f>
        <v>0</v>
      </c>
      <c r="H153" s="221"/>
      <c r="I153" s="235"/>
      <c r="J153" s="75"/>
    </row>
    <row r="154" spans="1:10" ht="12.95" customHeight="1" x14ac:dyDescent="0.2">
      <c r="A154" s="234"/>
      <c r="B154" s="196" t="s">
        <v>140</v>
      </c>
      <c r="C154" s="30"/>
      <c r="D154" s="180"/>
      <c r="E154" s="30"/>
      <c r="F154" s="214">
        <f>'Buss, flyg, sjöfart'!D65*'Buss, flyg, sjöfart'!B65</f>
        <v>0</v>
      </c>
      <c r="G154" s="215">
        <f>'Buss, flyg, sjöfart'!J65</f>
        <v>0</v>
      </c>
      <c r="H154" s="221"/>
      <c r="I154" s="235"/>
    </row>
    <row r="155" spans="1:10" ht="12.95" customHeight="1" x14ac:dyDescent="0.2">
      <c r="A155" s="234"/>
      <c r="B155" s="196" t="s">
        <v>141</v>
      </c>
      <c r="C155" s="30"/>
      <c r="D155" s="180"/>
      <c r="E155" s="30"/>
      <c r="F155" s="214">
        <f>'Buss, flyg, sjöfart'!D66*'Buss, flyg, sjöfart'!B66</f>
        <v>0</v>
      </c>
      <c r="G155" s="215">
        <f>'Buss, flyg, sjöfart'!J66</f>
        <v>0</v>
      </c>
      <c r="H155" s="221"/>
      <c r="I155" s="235"/>
    </row>
    <row r="156" spans="1:10" ht="12.95" customHeight="1" x14ac:dyDescent="0.2">
      <c r="A156" s="234"/>
      <c r="B156" s="196" t="s">
        <v>143</v>
      </c>
      <c r="C156" s="30"/>
      <c r="D156" s="180"/>
      <c r="E156" s="30"/>
      <c r="F156" s="214">
        <f>'Buss, flyg, sjöfart'!D67*'Buss, flyg, sjöfart'!B67</f>
        <v>0</v>
      </c>
      <c r="G156" s="215">
        <f>'Buss, flyg, sjöfart'!J67</f>
        <v>0</v>
      </c>
      <c r="H156" s="221"/>
      <c r="I156" s="235"/>
    </row>
    <row r="157" spans="1:10" ht="12.95" customHeight="1" x14ac:dyDescent="0.2">
      <c r="A157" s="234"/>
      <c r="B157" s="196" t="s">
        <v>144</v>
      </c>
      <c r="C157" s="30"/>
      <c r="D157" s="180"/>
      <c r="E157" s="30"/>
      <c r="F157" s="214">
        <f>'Buss, flyg, sjöfart'!D68*'Buss, flyg, sjöfart'!B68</f>
        <v>0</v>
      </c>
      <c r="G157" s="215">
        <f>'Buss, flyg, sjöfart'!J68</f>
        <v>0</v>
      </c>
      <c r="H157" s="221"/>
      <c r="I157" s="235"/>
    </row>
    <row r="158" spans="1:10" ht="12.95" customHeight="1" x14ac:dyDescent="0.2">
      <c r="A158" s="234"/>
      <c r="B158" s="196" t="s">
        <v>145</v>
      </c>
      <c r="C158" s="30"/>
      <c r="D158" s="180"/>
      <c r="E158" s="30"/>
      <c r="F158" s="214">
        <f>'Buss, flyg, sjöfart'!D69*'Buss, flyg, sjöfart'!B69</f>
        <v>0</v>
      </c>
      <c r="G158" s="215">
        <f>'Buss, flyg, sjöfart'!J69</f>
        <v>0</v>
      </c>
      <c r="H158" s="221"/>
      <c r="I158" s="235"/>
    </row>
    <row r="159" spans="1:10" ht="12.95" customHeight="1" x14ac:dyDescent="0.2">
      <c r="A159" s="234"/>
      <c r="B159" s="268" t="s">
        <v>146</v>
      </c>
      <c r="C159" s="269"/>
      <c r="D159" s="270"/>
      <c r="E159" s="269"/>
      <c r="F159" s="271">
        <f>'Buss, flyg, sjöfart'!D70*'Buss, flyg, sjöfart'!B70</f>
        <v>0</v>
      </c>
      <c r="G159" s="215">
        <f>'Buss, flyg, sjöfart'!J70</f>
        <v>0</v>
      </c>
      <c r="H159" s="221"/>
      <c r="I159" s="235"/>
    </row>
    <row r="160" spans="1:10" ht="12.95" customHeight="1" x14ac:dyDescent="0.2">
      <c r="A160" s="234"/>
      <c r="B160" s="196" t="s">
        <v>227</v>
      </c>
      <c r="C160" s="30"/>
      <c r="D160" s="180"/>
      <c r="E160" s="30"/>
      <c r="F160" s="214">
        <f>'Buss, flyg, sjöfart'!D71*'Buss, flyg, sjöfart'!B71</f>
        <v>0</v>
      </c>
      <c r="G160" s="215">
        <f>'Buss, flyg, sjöfart'!J71</f>
        <v>0</v>
      </c>
      <c r="H160" s="221"/>
      <c r="I160" s="235"/>
    </row>
    <row r="161" spans="1:11" s="74" customFormat="1" ht="12.95" customHeight="1" x14ac:dyDescent="0.2">
      <c r="B161" s="274" t="s">
        <v>260</v>
      </c>
      <c r="F161" s="221"/>
      <c r="G161" s="221"/>
      <c r="H161" s="221"/>
      <c r="I161" s="235"/>
    </row>
    <row r="162" spans="1:11" s="74" customFormat="1" ht="12.95" customHeight="1" x14ac:dyDescent="0.2">
      <c r="B162" s="274"/>
      <c r="F162" s="221"/>
      <c r="G162" s="221"/>
      <c r="H162" s="221"/>
      <c r="I162" s="235"/>
    </row>
    <row r="163" spans="1:11" ht="12.95" customHeight="1" x14ac:dyDescent="0.2">
      <c r="A163" s="234"/>
      <c r="B163" s="275" t="s">
        <v>273</v>
      </c>
      <c r="C163" s="74"/>
      <c r="D163" s="236" t="s">
        <v>165</v>
      </c>
      <c r="E163" s="74"/>
      <c r="F163" s="221"/>
      <c r="G163" s="221"/>
      <c r="H163" s="221"/>
      <c r="I163" s="235"/>
    </row>
    <row r="164" spans="1:11" ht="12.95" customHeight="1" x14ac:dyDescent="0.2">
      <c r="A164" s="234"/>
      <c r="B164" s="196" t="s">
        <v>256</v>
      </c>
      <c r="C164" s="30"/>
      <c r="D164" s="180"/>
      <c r="E164" s="30"/>
      <c r="F164" s="214">
        <f>'Buss, flyg, sjöfart'!D73*'Buss, flyg, sjöfart'!B73</f>
        <v>0</v>
      </c>
      <c r="G164" s="215">
        <f>'Buss, flyg, sjöfart'!J73</f>
        <v>0</v>
      </c>
      <c r="H164" s="221"/>
      <c r="I164" s="235"/>
      <c r="K164" s="19"/>
    </row>
    <row r="165" spans="1:11" ht="12.95" customHeight="1" x14ac:dyDescent="0.2">
      <c r="A165" s="234"/>
      <c r="B165" s="196" t="s">
        <v>257</v>
      </c>
      <c r="C165" s="273"/>
      <c r="D165" s="180"/>
      <c r="E165" s="273"/>
      <c r="F165" s="214">
        <f>'Buss, flyg, sjöfart'!D74*'Buss, flyg, sjöfart'!B74</f>
        <v>0</v>
      </c>
      <c r="G165" s="215">
        <f>'Buss, flyg, sjöfart'!J74</f>
        <v>0</v>
      </c>
      <c r="H165" s="221"/>
      <c r="I165" s="235"/>
    </row>
    <row r="166" spans="1:11" ht="12.95" customHeight="1" x14ac:dyDescent="0.2">
      <c r="A166" s="234"/>
      <c r="B166" s="272" t="s">
        <v>255</v>
      </c>
      <c r="C166" s="273"/>
      <c r="D166" s="180"/>
      <c r="E166" s="273"/>
      <c r="F166" s="214">
        <f>'Buss, flyg, sjöfart'!D75*'Buss, flyg, sjöfart'!B75</f>
        <v>0</v>
      </c>
      <c r="G166" s="215">
        <f>'Buss, flyg, sjöfart'!J75</f>
        <v>0</v>
      </c>
      <c r="H166" s="221"/>
      <c r="I166" s="235"/>
    </row>
    <row r="167" spans="1:11" ht="12.95" customHeight="1" x14ac:dyDescent="0.2">
      <c r="A167" s="234"/>
      <c r="B167" s="196" t="s">
        <v>258</v>
      </c>
      <c r="C167" s="30"/>
      <c r="D167" s="180"/>
      <c r="E167" s="30"/>
      <c r="F167" s="214">
        <f>'Buss, flyg, sjöfart'!D76*'Buss, flyg, sjöfart'!B76</f>
        <v>0</v>
      </c>
      <c r="G167" s="215">
        <f>'Buss, flyg, sjöfart'!J76</f>
        <v>0</v>
      </c>
      <c r="H167" s="221"/>
      <c r="I167" s="235"/>
    </row>
    <row r="168" spans="1:11" s="75" customFormat="1" ht="12.95" customHeight="1" x14ac:dyDescent="0.2">
      <c r="A168" s="238"/>
      <c r="B168" s="274" t="s">
        <v>259</v>
      </c>
      <c r="C168" s="74"/>
      <c r="D168" s="74"/>
      <c r="E168" s="74"/>
      <c r="F168" s="221"/>
      <c r="G168" s="221"/>
      <c r="H168" s="221"/>
      <c r="I168" s="239"/>
    </row>
    <row r="169" spans="1:11" s="75" customFormat="1" ht="12.95" customHeight="1" x14ac:dyDescent="0.2">
      <c r="A169" s="238"/>
      <c r="B169" s="274"/>
      <c r="C169" s="74"/>
      <c r="D169" s="74"/>
      <c r="E169" s="74"/>
      <c r="F169" s="221"/>
      <c r="G169" s="221"/>
      <c r="H169" s="221"/>
      <c r="I169" s="239"/>
    </row>
    <row r="170" spans="1:11" s="75" customFormat="1" ht="12.95" customHeight="1" x14ac:dyDescent="0.2">
      <c r="A170" s="238"/>
      <c r="B170" s="277" t="s">
        <v>276</v>
      </c>
      <c r="C170" s="74"/>
      <c r="D170" s="74"/>
      <c r="E170" s="74"/>
      <c r="F170" s="221"/>
      <c r="G170" s="221"/>
      <c r="H170" s="221"/>
      <c r="I170" s="239"/>
    </row>
    <row r="171" spans="1:11" s="75" customFormat="1" ht="12.95" customHeight="1" x14ac:dyDescent="0.2">
      <c r="A171" s="238"/>
      <c r="B171" s="277"/>
      <c r="C171" s="74"/>
      <c r="D171" s="236" t="s">
        <v>165</v>
      </c>
      <c r="E171" s="74"/>
      <c r="F171" s="221"/>
      <c r="G171" s="221"/>
      <c r="H171" s="221"/>
      <c r="I171" s="239"/>
    </row>
    <row r="172" spans="1:11" s="75" customFormat="1" ht="12.95" customHeight="1" x14ac:dyDescent="0.2">
      <c r="A172" s="238"/>
      <c r="B172" s="264" t="s">
        <v>261</v>
      </c>
      <c r="C172" s="30"/>
      <c r="D172" s="265"/>
      <c r="E172" s="30"/>
      <c r="F172" s="266"/>
      <c r="G172" s="215">
        <f>'Buss, flyg, sjöfart'!J78</f>
        <v>0</v>
      </c>
      <c r="H172" s="221"/>
      <c r="I172" s="239"/>
    </row>
    <row r="173" spans="1:11" s="75" customFormat="1" ht="12.95" customHeight="1" x14ac:dyDescent="0.2">
      <c r="A173" s="238"/>
      <c r="B173" s="264" t="s">
        <v>262</v>
      </c>
      <c r="C173" s="30"/>
      <c r="D173" s="267"/>
      <c r="E173" s="30"/>
      <c r="F173" s="266"/>
      <c r="G173" s="276"/>
      <c r="H173" s="221"/>
      <c r="I173" s="239"/>
    </row>
    <row r="174" spans="1:11" s="75" customFormat="1" ht="12.95" customHeight="1" x14ac:dyDescent="0.2">
      <c r="A174" s="238"/>
      <c r="B174" s="274" t="s">
        <v>254</v>
      </c>
      <c r="C174" s="74"/>
      <c r="D174" s="256"/>
      <c r="E174" s="74"/>
      <c r="F174" s="221"/>
      <c r="G174" s="221"/>
      <c r="H174" s="221"/>
      <c r="I174" s="239"/>
    </row>
    <row r="175" spans="1:11" ht="12.95" customHeight="1" x14ac:dyDescent="0.2">
      <c r="A175" s="234"/>
      <c r="C175" s="78"/>
      <c r="D175" s="74"/>
      <c r="E175" s="78"/>
      <c r="F175" s="221"/>
      <c r="G175" s="221"/>
      <c r="H175" s="221"/>
      <c r="I175" s="235"/>
    </row>
    <row r="176" spans="1:11" ht="12.95" customHeight="1" x14ac:dyDescent="0.2">
      <c r="A176" s="234"/>
      <c r="B176" s="78"/>
      <c r="C176" s="78"/>
      <c r="D176" s="78"/>
      <c r="E176" s="78"/>
      <c r="F176" s="237"/>
      <c r="G176" s="237"/>
      <c r="H176" s="221"/>
      <c r="I176" s="235"/>
    </row>
    <row r="177" spans="1:9" ht="12.95" customHeight="1" x14ac:dyDescent="0.2">
      <c r="A177" s="234"/>
      <c r="B177" s="185" t="s">
        <v>158</v>
      </c>
      <c r="C177" s="188" t="s">
        <v>39</v>
      </c>
      <c r="D177" s="236" t="s">
        <v>167</v>
      </c>
      <c r="E177" s="78"/>
      <c r="F177" s="237"/>
      <c r="G177" s="237"/>
      <c r="H177" s="221"/>
      <c r="I177" s="235"/>
    </row>
    <row r="178" spans="1:9" ht="12.95" customHeight="1" x14ac:dyDescent="0.2">
      <c r="A178" s="234"/>
      <c r="B178" s="315" t="s">
        <v>27</v>
      </c>
      <c r="C178" s="197" t="s">
        <v>42</v>
      </c>
      <c r="D178" s="180"/>
      <c r="E178" s="30"/>
      <c r="F178" s="214">
        <f>'Arbetsmaskiner körtid'!E3*'Arbetsmaskiner körtid'!C3</f>
        <v>0</v>
      </c>
      <c r="G178" s="215">
        <f>'Arbetsmaskiner körtid'!K3</f>
        <v>0</v>
      </c>
      <c r="H178" s="221"/>
      <c r="I178" s="235"/>
    </row>
    <row r="179" spans="1:9" ht="12.95" customHeight="1" x14ac:dyDescent="0.2">
      <c r="A179" s="234"/>
      <c r="B179" s="315"/>
      <c r="C179" s="197" t="s">
        <v>43</v>
      </c>
      <c r="D179" s="180"/>
      <c r="E179" s="30"/>
      <c r="F179" s="214">
        <f>'Arbetsmaskiner körtid'!E4*'Arbetsmaskiner körtid'!C4</f>
        <v>0</v>
      </c>
      <c r="G179" s="215">
        <f>'Arbetsmaskiner körtid'!K4</f>
        <v>0</v>
      </c>
      <c r="H179" s="221"/>
      <c r="I179" s="235"/>
    </row>
    <row r="180" spans="1:9" ht="12.95" customHeight="1" x14ac:dyDescent="0.2">
      <c r="A180" s="234"/>
      <c r="B180" s="315"/>
      <c r="C180" s="197" t="s">
        <v>44</v>
      </c>
      <c r="D180" s="180"/>
      <c r="E180" s="30"/>
      <c r="F180" s="214">
        <f>'Arbetsmaskiner körtid'!E5*'Arbetsmaskiner körtid'!C5</f>
        <v>0</v>
      </c>
      <c r="G180" s="215">
        <f>'Arbetsmaskiner körtid'!K5</f>
        <v>0</v>
      </c>
      <c r="H180" s="221"/>
      <c r="I180" s="235"/>
    </row>
    <row r="181" spans="1:9" ht="12.95" customHeight="1" x14ac:dyDescent="0.2">
      <c r="A181" s="234"/>
      <c r="B181" s="315" t="s">
        <v>28</v>
      </c>
      <c r="C181" s="197" t="s">
        <v>42</v>
      </c>
      <c r="D181" s="180"/>
      <c r="E181" s="30"/>
      <c r="F181" s="214">
        <f>'Arbetsmaskiner körtid'!E6*'Arbetsmaskiner körtid'!C6</f>
        <v>0</v>
      </c>
      <c r="G181" s="215">
        <f>'Arbetsmaskiner körtid'!K6</f>
        <v>0</v>
      </c>
      <c r="H181" s="221"/>
      <c r="I181" s="235"/>
    </row>
    <row r="182" spans="1:9" ht="12.95" customHeight="1" x14ac:dyDescent="0.2">
      <c r="A182" s="234"/>
      <c r="B182" s="315"/>
      <c r="C182" s="197" t="s">
        <v>43</v>
      </c>
      <c r="D182" s="180"/>
      <c r="E182" s="30"/>
      <c r="F182" s="214">
        <f>'Arbetsmaskiner körtid'!E7*'Arbetsmaskiner körtid'!C7</f>
        <v>0</v>
      </c>
      <c r="G182" s="215">
        <f>'Arbetsmaskiner körtid'!K7</f>
        <v>0</v>
      </c>
      <c r="H182" s="221"/>
      <c r="I182" s="235"/>
    </row>
    <row r="183" spans="1:9" ht="12.95" customHeight="1" x14ac:dyDescent="0.2">
      <c r="A183" s="234"/>
      <c r="B183" s="315"/>
      <c r="C183" s="197" t="s">
        <v>44</v>
      </c>
      <c r="D183" s="180"/>
      <c r="E183" s="30"/>
      <c r="F183" s="214">
        <f>'Arbetsmaskiner körtid'!E8*'Arbetsmaskiner körtid'!C8</f>
        <v>0</v>
      </c>
      <c r="G183" s="215">
        <f>'Arbetsmaskiner körtid'!K8</f>
        <v>0</v>
      </c>
      <c r="H183" s="221"/>
      <c r="I183" s="235"/>
    </row>
    <row r="184" spans="1:9" ht="12.95" customHeight="1" x14ac:dyDescent="0.2">
      <c r="A184" s="234"/>
      <c r="B184" s="315" t="s">
        <v>29</v>
      </c>
      <c r="C184" s="197" t="s">
        <v>42</v>
      </c>
      <c r="D184" s="180"/>
      <c r="E184" s="30"/>
      <c r="F184" s="214">
        <f>'Arbetsmaskiner körtid'!E9*'Arbetsmaskiner körtid'!C9</f>
        <v>0</v>
      </c>
      <c r="G184" s="215">
        <f>'Arbetsmaskiner körtid'!K9</f>
        <v>0</v>
      </c>
      <c r="H184" s="221"/>
      <c r="I184" s="235"/>
    </row>
    <row r="185" spans="1:9" ht="12.95" customHeight="1" x14ac:dyDescent="0.2">
      <c r="A185" s="234"/>
      <c r="B185" s="315"/>
      <c r="C185" s="197" t="s">
        <v>43</v>
      </c>
      <c r="D185" s="180"/>
      <c r="E185" s="30"/>
      <c r="F185" s="214">
        <f>'Arbetsmaskiner körtid'!E10*'Arbetsmaskiner körtid'!C10</f>
        <v>0</v>
      </c>
      <c r="G185" s="215">
        <f>'Arbetsmaskiner körtid'!K10</f>
        <v>0</v>
      </c>
      <c r="H185" s="221"/>
      <c r="I185" s="235"/>
    </row>
    <row r="186" spans="1:9" ht="12.95" customHeight="1" x14ac:dyDescent="0.2">
      <c r="A186" s="234"/>
      <c r="B186" s="315"/>
      <c r="C186" s="197" t="s">
        <v>44</v>
      </c>
      <c r="D186" s="180"/>
      <c r="E186" s="30"/>
      <c r="F186" s="214">
        <f>'Arbetsmaskiner körtid'!E11*'Arbetsmaskiner körtid'!C11</f>
        <v>0</v>
      </c>
      <c r="G186" s="215">
        <f>'Arbetsmaskiner körtid'!K11</f>
        <v>0</v>
      </c>
      <c r="H186" s="221"/>
      <c r="I186" s="235"/>
    </row>
    <row r="187" spans="1:9" ht="12.95" customHeight="1" x14ac:dyDescent="0.2">
      <c r="A187" s="234"/>
      <c r="B187" s="315" t="s">
        <v>116</v>
      </c>
      <c r="C187" s="197" t="s">
        <v>42</v>
      </c>
      <c r="D187" s="180"/>
      <c r="E187" s="30"/>
      <c r="F187" s="214">
        <f>'Arbetsmaskiner körtid'!E12*'Arbetsmaskiner körtid'!C12</f>
        <v>0</v>
      </c>
      <c r="G187" s="215">
        <f>'Arbetsmaskiner körtid'!K12</f>
        <v>0</v>
      </c>
      <c r="H187" s="221"/>
      <c r="I187" s="235"/>
    </row>
    <row r="188" spans="1:9" ht="12.95" customHeight="1" x14ac:dyDescent="0.2">
      <c r="A188" s="234"/>
      <c r="B188" s="315"/>
      <c r="C188" s="197" t="s">
        <v>43</v>
      </c>
      <c r="D188" s="180"/>
      <c r="E188" s="30"/>
      <c r="F188" s="214">
        <f>'Arbetsmaskiner körtid'!E13*'Arbetsmaskiner körtid'!C13</f>
        <v>0</v>
      </c>
      <c r="G188" s="215">
        <f>'Arbetsmaskiner körtid'!K13</f>
        <v>0</v>
      </c>
      <c r="H188" s="221"/>
      <c r="I188" s="235"/>
    </row>
    <row r="189" spans="1:9" ht="12.95" customHeight="1" x14ac:dyDescent="0.2">
      <c r="A189" s="234"/>
      <c r="B189" s="315"/>
      <c r="C189" s="197" t="s">
        <v>44</v>
      </c>
      <c r="D189" s="180"/>
      <c r="E189" s="30"/>
      <c r="F189" s="214">
        <f>'Arbetsmaskiner körtid'!E14*'Arbetsmaskiner körtid'!C14</f>
        <v>0</v>
      </c>
      <c r="G189" s="215">
        <f>'Arbetsmaskiner körtid'!K14</f>
        <v>0</v>
      </c>
      <c r="H189" s="221"/>
      <c r="I189" s="235"/>
    </row>
    <row r="190" spans="1:9" ht="12.95" customHeight="1" x14ac:dyDescent="0.2">
      <c r="A190" s="234"/>
      <c r="B190" s="315" t="s">
        <v>30</v>
      </c>
      <c r="C190" s="197" t="s">
        <v>43</v>
      </c>
      <c r="D190" s="180"/>
      <c r="E190" s="30"/>
      <c r="F190" s="214">
        <f>'Arbetsmaskiner körtid'!E15*'Arbetsmaskiner körtid'!C15</f>
        <v>0</v>
      </c>
      <c r="G190" s="215">
        <f>'Arbetsmaskiner körtid'!K15</f>
        <v>0</v>
      </c>
      <c r="H190" s="221"/>
      <c r="I190" s="235"/>
    </row>
    <row r="191" spans="1:9" ht="12.95" customHeight="1" x14ac:dyDescent="0.2">
      <c r="A191" s="234"/>
      <c r="B191" s="315"/>
      <c r="C191" s="197" t="s">
        <v>44</v>
      </c>
      <c r="D191" s="180"/>
      <c r="E191" s="30"/>
      <c r="F191" s="214">
        <f>'Arbetsmaskiner körtid'!E16*'Arbetsmaskiner körtid'!C16</f>
        <v>0</v>
      </c>
      <c r="G191" s="215">
        <f>'Arbetsmaskiner körtid'!K16</f>
        <v>0</v>
      </c>
      <c r="H191" s="221"/>
      <c r="I191" s="235"/>
    </row>
    <row r="192" spans="1:9" ht="12.95" customHeight="1" x14ac:dyDescent="0.2">
      <c r="A192" s="234"/>
      <c r="B192" s="315" t="s">
        <v>31</v>
      </c>
      <c r="C192" s="197" t="s">
        <v>43</v>
      </c>
      <c r="D192" s="180"/>
      <c r="E192" s="30"/>
      <c r="F192" s="214">
        <f>'Arbetsmaskiner körtid'!E17*'Arbetsmaskiner körtid'!C17</f>
        <v>0</v>
      </c>
      <c r="G192" s="215">
        <f>'Arbetsmaskiner körtid'!K17</f>
        <v>0</v>
      </c>
      <c r="H192" s="221"/>
      <c r="I192" s="235"/>
    </row>
    <row r="193" spans="1:9" ht="12.95" customHeight="1" x14ac:dyDescent="0.2">
      <c r="A193" s="234"/>
      <c r="B193" s="315"/>
      <c r="C193" s="197" t="s">
        <v>44</v>
      </c>
      <c r="D193" s="180"/>
      <c r="E193" s="30"/>
      <c r="F193" s="214">
        <f>'Arbetsmaskiner körtid'!E18*'Arbetsmaskiner körtid'!C18</f>
        <v>0</v>
      </c>
      <c r="G193" s="215">
        <f>'Arbetsmaskiner körtid'!K18</f>
        <v>0</v>
      </c>
      <c r="H193" s="221"/>
      <c r="I193" s="235"/>
    </row>
    <row r="194" spans="1:9" ht="12.95" customHeight="1" x14ac:dyDescent="0.2">
      <c r="A194" s="234"/>
      <c r="B194" s="315" t="s">
        <v>32</v>
      </c>
      <c r="C194" s="197" t="s">
        <v>42</v>
      </c>
      <c r="D194" s="180"/>
      <c r="E194" s="30"/>
      <c r="F194" s="214">
        <f>'Arbetsmaskiner körtid'!E19*'Arbetsmaskiner körtid'!C19</f>
        <v>0</v>
      </c>
      <c r="G194" s="215">
        <f>'Arbetsmaskiner körtid'!K19</f>
        <v>0</v>
      </c>
      <c r="H194" s="221"/>
      <c r="I194" s="235"/>
    </row>
    <row r="195" spans="1:9" ht="12.95" customHeight="1" x14ac:dyDescent="0.2">
      <c r="A195" s="234"/>
      <c r="B195" s="315"/>
      <c r="C195" s="197" t="s">
        <v>43</v>
      </c>
      <c r="D195" s="180"/>
      <c r="E195" s="30"/>
      <c r="F195" s="214">
        <f>'Arbetsmaskiner körtid'!E20*'Arbetsmaskiner körtid'!C20</f>
        <v>0</v>
      </c>
      <c r="G195" s="215">
        <f>'Arbetsmaskiner körtid'!K20</f>
        <v>0</v>
      </c>
      <c r="H195" s="221"/>
      <c r="I195" s="235"/>
    </row>
    <row r="196" spans="1:9" ht="12.95" customHeight="1" x14ac:dyDescent="0.2">
      <c r="A196" s="234"/>
      <c r="B196" s="315"/>
      <c r="C196" s="197" t="s">
        <v>44</v>
      </c>
      <c r="D196" s="180"/>
      <c r="E196" s="30"/>
      <c r="F196" s="214">
        <f>'Arbetsmaskiner körtid'!E21*'Arbetsmaskiner körtid'!C21</f>
        <v>0</v>
      </c>
      <c r="G196" s="215">
        <f>'Arbetsmaskiner körtid'!K21</f>
        <v>0</v>
      </c>
      <c r="H196" s="221"/>
      <c r="I196" s="235"/>
    </row>
    <row r="197" spans="1:9" ht="12.95" customHeight="1" x14ac:dyDescent="0.2">
      <c r="A197" s="234"/>
      <c r="B197" s="315"/>
      <c r="C197" s="197" t="s">
        <v>117</v>
      </c>
      <c r="D197" s="180"/>
      <c r="E197" s="30"/>
      <c r="F197" s="214">
        <f>'Arbetsmaskiner körtid'!E22*'Arbetsmaskiner körtid'!C22</f>
        <v>0</v>
      </c>
      <c r="G197" s="215">
        <f>'Arbetsmaskiner körtid'!K22</f>
        <v>0</v>
      </c>
      <c r="H197" s="221"/>
      <c r="I197" s="235"/>
    </row>
    <row r="198" spans="1:9" ht="12.95" customHeight="1" x14ac:dyDescent="0.2">
      <c r="A198" s="234"/>
      <c r="B198" s="315" t="s">
        <v>33</v>
      </c>
      <c r="C198" s="197" t="s">
        <v>42</v>
      </c>
      <c r="D198" s="180"/>
      <c r="E198" s="30"/>
      <c r="F198" s="214">
        <f>'Arbetsmaskiner körtid'!E23*'Arbetsmaskiner körtid'!C23</f>
        <v>0</v>
      </c>
      <c r="G198" s="215">
        <f>'Arbetsmaskiner körtid'!K23</f>
        <v>0</v>
      </c>
      <c r="H198" s="221"/>
      <c r="I198" s="235"/>
    </row>
    <row r="199" spans="1:9" ht="12.95" customHeight="1" x14ac:dyDescent="0.2">
      <c r="A199" s="234"/>
      <c r="B199" s="315"/>
      <c r="C199" s="197" t="s">
        <v>43</v>
      </c>
      <c r="D199" s="180"/>
      <c r="E199" s="30"/>
      <c r="F199" s="214">
        <f>'Arbetsmaskiner körtid'!E24*'Arbetsmaskiner körtid'!C24</f>
        <v>0</v>
      </c>
      <c r="G199" s="215">
        <f>'Arbetsmaskiner körtid'!K24</f>
        <v>0</v>
      </c>
      <c r="H199" s="221"/>
      <c r="I199" s="235"/>
    </row>
    <row r="200" spans="1:9" ht="12.95" customHeight="1" x14ac:dyDescent="0.2">
      <c r="A200" s="234"/>
      <c r="B200" s="315" t="s">
        <v>34</v>
      </c>
      <c r="C200" s="197" t="s">
        <v>45</v>
      </c>
      <c r="D200" s="180"/>
      <c r="E200" s="30"/>
      <c r="F200" s="214">
        <f>'Arbetsmaskiner körtid'!E25*'Arbetsmaskiner körtid'!C25</f>
        <v>0</v>
      </c>
      <c r="G200" s="215">
        <f>'Arbetsmaskiner körtid'!K25</f>
        <v>0</v>
      </c>
      <c r="H200" s="221"/>
      <c r="I200" s="235"/>
    </row>
    <row r="201" spans="1:9" ht="12.95" customHeight="1" x14ac:dyDescent="0.2">
      <c r="A201" s="234"/>
      <c r="B201" s="315"/>
      <c r="C201" s="197" t="s">
        <v>42</v>
      </c>
      <c r="D201" s="180"/>
      <c r="E201" s="30"/>
      <c r="F201" s="214">
        <f>'Arbetsmaskiner körtid'!E26*'Arbetsmaskiner körtid'!C26</f>
        <v>0</v>
      </c>
      <c r="G201" s="215">
        <f>'Arbetsmaskiner körtid'!K26</f>
        <v>0</v>
      </c>
      <c r="H201" s="221"/>
      <c r="I201" s="235"/>
    </row>
    <row r="202" spans="1:9" ht="12.95" customHeight="1" x14ac:dyDescent="0.2">
      <c r="A202" s="234"/>
      <c r="B202" s="315"/>
      <c r="C202" s="197" t="s">
        <v>43</v>
      </c>
      <c r="D202" s="180"/>
      <c r="E202" s="30"/>
      <c r="F202" s="214">
        <f>'Arbetsmaskiner körtid'!E27*'Arbetsmaskiner körtid'!C27</f>
        <v>0</v>
      </c>
      <c r="G202" s="215">
        <f>'Arbetsmaskiner körtid'!K27</f>
        <v>0</v>
      </c>
      <c r="H202" s="221"/>
      <c r="I202" s="235"/>
    </row>
    <row r="203" spans="1:9" ht="12.95" customHeight="1" x14ac:dyDescent="0.2">
      <c r="A203" s="234"/>
      <c r="B203" s="315"/>
      <c r="C203" s="197" t="s">
        <v>44</v>
      </c>
      <c r="D203" s="180"/>
      <c r="E203" s="30"/>
      <c r="F203" s="214">
        <f>'Arbetsmaskiner körtid'!E28*'Arbetsmaskiner körtid'!C28</f>
        <v>0</v>
      </c>
      <c r="G203" s="215">
        <f>'Arbetsmaskiner körtid'!K28</f>
        <v>0</v>
      </c>
      <c r="H203" s="221"/>
      <c r="I203" s="235"/>
    </row>
    <row r="204" spans="1:9" ht="12.95" customHeight="1" x14ac:dyDescent="0.2">
      <c r="A204" s="234"/>
      <c r="B204" s="315" t="s">
        <v>35</v>
      </c>
      <c r="C204" s="197" t="s">
        <v>42</v>
      </c>
      <c r="D204" s="180"/>
      <c r="E204" s="30"/>
      <c r="F204" s="214">
        <f>'Arbetsmaskiner körtid'!E29*'Arbetsmaskiner körtid'!C29</f>
        <v>0</v>
      </c>
      <c r="G204" s="215">
        <f>'Arbetsmaskiner körtid'!K29</f>
        <v>0</v>
      </c>
      <c r="H204" s="221"/>
      <c r="I204" s="235"/>
    </row>
    <row r="205" spans="1:9" ht="12.95" customHeight="1" x14ac:dyDescent="0.2">
      <c r="A205" s="234"/>
      <c r="B205" s="315"/>
      <c r="C205" s="197" t="s">
        <v>43</v>
      </c>
      <c r="D205" s="180"/>
      <c r="E205" s="30"/>
      <c r="F205" s="214">
        <f>'Arbetsmaskiner körtid'!E30*'Arbetsmaskiner körtid'!C30</f>
        <v>0</v>
      </c>
      <c r="G205" s="215">
        <f>'Arbetsmaskiner körtid'!K30</f>
        <v>0</v>
      </c>
      <c r="H205" s="221"/>
      <c r="I205" s="235"/>
    </row>
    <row r="206" spans="1:9" ht="12.95" customHeight="1" x14ac:dyDescent="0.2">
      <c r="A206" s="234"/>
      <c r="B206" s="198" t="s">
        <v>36</v>
      </c>
      <c r="C206" s="197" t="s">
        <v>42</v>
      </c>
      <c r="D206" s="180"/>
      <c r="E206" s="30"/>
      <c r="F206" s="214">
        <f>'Arbetsmaskiner körtid'!E31*'Arbetsmaskiner körtid'!C31</f>
        <v>0</v>
      </c>
      <c r="G206" s="215">
        <f>'Arbetsmaskiner körtid'!K31</f>
        <v>0</v>
      </c>
      <c r="H206" s="221"/>
      <c r="I206" s="235"/>
    </row>
    <row r="207" spans="1:9" ht="12.95" customHeight="1" x14ac:dyDescent="0.2">
      <c r="A207" s="234"/>
      <c r="B207" s="315" t="s">
        <v>37</v>
      </c>
      <c r="C207" s="197" t="s">
        <v>43</v>
      </c>
      <c r="D207" s="180"/>
      <c r="E207" s="30"/>
      <c r="F207" s="214">
        <f>'Arbetsmaskiner körtid'!E32*'Arbetsmaskiner körtid'!C32</f>
        <v>0</v>
      </c>
      <c r="G207" s="215">
        <f>'Arbetsmaskiner körtid'!K32</f>
        <v>0</v>
      </c>
      <c r="H207" s="221"/>
      <c r="I207" s="235"/>
    </row>
    <row r="208" spans="1:9" ht="12.95" customHeight="1" x14ac:dyDescent="0.2">
      <c r="A208" s="234"/>
      <c r="B208" s="315"/>
      <c r="C208" s="197" t="s">
        <v>44</v>
      </c>
      <c r="D208" s="180"/>
      <c r="E208" s="30"/>
      <c r="F208" s="214">
        <f>'Arbetsmaskiner körtid'!E33*'Arbetsmaskiner körtid'!C33</f>
        <v>0</v>
      </c>
      <c r="G208" s="215">
        <f>'Arbetsmaskiner körtid'!K33</f>
        <v>0</v>
      </c>
      <c r="H208" s="221"/>
      <c r="I208" s="235"/>
    </row>
    <row r="209" spans="1:9" ht="12.95" customHeight="1" x14ac:dyDescent="0.2">
      <c r="A209" s="234"/>
      <c r="B209" s="198" t="s">
        <v>118</v>
      </c>
      <c r="C209" s="197" t="s">
        <v>117</v>
      </c>
      <c r="D209" s="180"/>
      <c r="E209" s="30"/>
      <c r="F209" s="214">
        <f>'Arbetsmaskiner körtid'!E34*'Arbetsmaskiner körtid'!C34</f>
        <v>0</v>
      </c>
      <c r="G209" s="215">
        <f>'Arbetsmaskiner körtid'!K34</f>
        <v>0</v>
      </c>
      <c r="H209" s="221"/>
      <c r="I209" s="235"/>
    </row>
    <row r="210" spans="1:9" ht="12.95" customHeight="1" x14ac:dyDescent="0.2">
      <c r="A210" s="234"/>
      <c r="B210" s="315" t="s">
        <v>38</v>
      </c>
      <c r="C210" s="197" t="s">
        <v>42</v>
      </c>
      <c r="D210" s="180"/>
      <c r="E210" s="30"/>
      <c r="F210" s="214">
        <f>'Arbetsmaskiner körtid'!E35*'Arbetsmaskiner körtid'!C35</f>
        <v>0</v>
      </c>
      <c r="G210" s="215">
        <f>'Arbetsmaskiner körtid'!K35</f>
        <v>0</v>
      </c>
      <c r="H210" s="221"/>
      <c r="I210" s="235"/>
    </row>
    <row r="211" spans="1:9" ht="12.95" customHeight="1" x14ac:dyDescent="0.2">
      <c r="A211" s="234"/>
      <c r="B211" s="315"/>
      <c r="C211" s="197" t="s">
        <v>43</v>
      </c>
      <c r="D211" s="180"/>
      <c r="E211" s="30"/>
      <c r="F211" s="214">
        <f>'Arbetsmaskiner körtid'!E36*'Arbetsmaskiner körtid'!C36</f>
        <v>0</v>
      </c>
      <c r="G211" s="215">
        <f>'Arbetsmaskiner körtid'!K36</f>
        <v>0</v>
      </c>
      <c r="H211" s="221"/>
      <c r="I211" s="235"/>
    </row>
    <row r="212" spans="1:9" ht="12.95" customHeight="1" x14ac:dyDescent="0.2">
      <c r="A212" s="234"/>
      <c r="B212" s="315"/>
      <c r="C212" s="197" t="s">
        <v>44</v>
      </c>
      <c r="D212" s="180"/>
      <c r="E212" s="30"/>
      <c r="F212" s="214">
        <f>'Arbetsmaskiner körtid'!E37*'Arbetsmaskiner körtid'!C37</f>
        <v>0</v>
      </c>
      <c r="G212" s="215">
        <f>'Arbetsmaskiner körtid'!K37</f>
        <v>0</v>
      </c>
      <c r="H212" s="221"/>
      <c r="I212" s="235"/>
    </row>
    <row r="213" spans="1:9" ht="12.95" customHeight="1" x14ac:dyDescent="0.2">
      <c r="A213" s="234"/>
      <c r="B213" s="315" t="s">
        <v>119</v>
      </c>
      <c r="C213" s="197" t="s">
        <v>42</v>
      </c>
      <c r="D213" s="180"/>
      <c r="E213" s="30"/>
      <c r="F213" s="214">
        <f>'Arbetsmaskiner körtid'!E38*'Arbetsmaskiner körtid'!C38</f>
        <v>0</v>
      </c>
      <c r="G213" s="215">
        <f>'Arbetsmaskiner körtid'!K38</f>
        <v>0</v>
      </c>
      <c r="H213" s="221"/>
      <c r="I213" s="235"/>
    </row>
    <row r="214" spans="1:9" ht="12.95" customHeight="1" x14ac:dyDescent="0.2">
      <c r="A214" s="234"/>
      <c r="B214" s="315"/>
      <c r="C214" s="197" t="s">
        <v>43</v>
      </c>
      <c r="D214" s="180"/>
      <c r="E214" s="30"/>
      <c r="F214" s="214">
        <f>'Arbetsmaskiner körtid'!E39*'Arbetsmaskiner körtid'!C39</f>
        <v>0</v>
      </c>
      <c r="G214" s="215">
        <f>'Arbetsmaskiner körtid'!K39</f>
        <v>0</v>
      </c>
      <c r="H214" s="221"/>
      <c r="I214" s="235"/>
    </row>
    <row r="215" spans="1:9" ht="12.95" customHeight="1" x14ac:dyDescent="0.2">
      <c r="A215" s="234"/>
      <c r="B215" s="315"/>
      <c r="C215" s="197" t="s">
        <v>44</v>
      </c>
      <c r="D215" s="180"/>
      <c r="E215" s="30"/>
      <c r="F215" s="214">
        <f>'Arbetsmaskiner körtid'!E40*'Arbetsmaskiner körtid'!C40</f>
        <v>0</v>
      </c>
      <c r="G215" s="215">
        <f>'Arbetsmaskiner körtid'!K40</f>
        <v>0</v>
      </c>
      <c r="H215" s="221"/>
      <c r="I215" s="235"/>
    </row>
    <row r="216" spans="1:9" ht="12.95" customHeight="1" x14ac:dyDescent="0.2">
      <c r="A216" s="234"/>
      <c r="B216" s="78"/>
      <c r="C216" s="78"/>
      <c r="D216" s="78"/>
      <c r="E216" s="78"/>
      <c r="F216" s="78"/>
      <c r="G216" s="78"/>
      <c r="H216" s="78"/>
      <c r="I216" s="235"/>
    </row>
    <row r="217" spans="1:9" ht="12.95" customHeight="1" x14ac:dyDescent="0.2">
      <c r="A217" s="234"/>
      <c r="B217" s="244" t="s">
        <v>180</v>
      </c>
      <c r="C217" s="78"/>
      <c r="D217" s="78"/>
      <c r="E217" s="78"/>
      <c r="F217" s="78"/>
      <c r="G217" s="78"/>
      <c r="H217" s="78"/>
      <c r="I217" s="235"/>
    </row>
    <row r="218" spans="1:9" ht="12.95" customHeight="1" thickBot="1" x14ac:dyDescent="0.25">
      <c r="A218" s="241"/>
      <c r="B218" s="242"/>
      <c r="C218" s="242"/>
      <c r="D218" s="242"/>
      <c r="E218" s="242"/>
      <c r="F218" s="242"/>
      <c r="G218" s="242"/>
      <c r="H218" s="242"/>
      <c r="I218" s="243"/>
    </row>
  </sheetData>
  <mergeCells count="13">
    <mergeCell ref="B213:B215"/>
    <mergeCell ref="B194:B197"/>
    <mergeCell ref="B198:B199"/>
    <mergeCell ref="B200:B203"/>
    <mergeCell ref="B204:B205"/>
    <mergeCell ref="B207:B208"/>
    <mergeCell ref="B210:B212"/>
    <mergeCell ref="B192:B193"/>
    <mergeCell ref="B178:B180"/>
    <mergeCell ref="B181:B183"/>
    <mergeCell ref="B184:B186"/>
    <mergeCell ref="B187:B189"/>
    <mergeCell ref="B190:B19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73"/>
  <sheetViews>
    <sheetView zoomScale="80" zoomScaleNormal="80" workbookViewId="0">
      <selection activeCell="G73" sqref="G73"/>
    </sheetView>
  </sheetViews>
  <sheetFormatPr defaultColWidth="9.140625" defaultRowHeight="12.75" x14ac:dyDescent="0.2"/>
  <cols>
    <col min="1" max="9" width="18.7109375" style="4" customWidth="1"/>
    <col min="10" max="10" width="5.85546875" style="4" customWidth="1"/>
    <col min="11" max="11" width="22.140625" style="4" customWidth="1"/>
    <col min="12" max="12" width="5.85546875" style="4" customWidth="1"/>
    <col min="13" max="13" width="16.140625" style="4" customWidth="1"/>
    <col min="14" max="16384" width="9.140625" style="4"/>
  </cols>
  <sheetData>
    <row r="1" spans="1:13" s="245" customFormat="1" ht="39" customHeight="1" x14ac:dyDescent="0.2">
      <c r="A1" s="246" t="s">
        <v>181</v>
      </c>
      <c r="E1" s="289"/>
    </row>
    <row r="2" spans="1:13" ht="34.5" customHeight="1" x14ac:dyDescent="0.2">
      <c r="A2" s="283" t="s">
        <v>47</v>
      </c>
      <c r="B2" s="284" t="s">
        <v>49</v>
      </c>
      <c r="C2" s="284" t="s">
        <v>2</v>
      </c>
      <c r="D2" s="316" t="s">
        <v>135</v>
      </c>
      <c r="E2" s="316"/>
      <c r="F2" s="317" t="s">
        <v>136</v>
      </c>
      <c r="G2" s="318"/>
      <c r="H2" s="319" t="s">
        <v>137</v>
      </c>
      <c r="I2" s="320"/>
      <c r="K2" s="174" t="s">
        <v>151</v>
      </c>
      <c r="M2" s="56" t="s">
        <v>4</v>
      </c>
    </row>
    <row r="3" spans="1:13" ht="22.5" customHeight="1" x14ac:dyDescent="0.2">
      <c r="A3" s="283"/>
      <c r="B3" s="284"/>
      <c r="C3" s="284"/>
      <c r="D3" s="46" t="s">
        <v>176</v>
      </c>
      <c r="E3" s="290" t="s">
        <v>177</v>
      </c>
      <c r="F3" s="50" t="s">
        <v>176</v>
      </c>
      <c r="G3" s="51" t="s">
        <v>177</v>
      </c>
      <c r="H3" s="48" t="s">
        <v>176</v>
      </c>
      <c r="I3" s="49" t="s">
        <v>177</v>
      </c>
      <c r="K3" s="58" t="s">
        <v>53</v>
      </c>
      <c r="M3" s="65"/>
    </row>
    <row r="4" spans="1:13" x14ac:dyDescent="0.2">
      <c r="A4" s="67" t="s">
        <v>3</v>
      </c>
      <c r="B4" s="68"/>
      <c r="C4" s="68"/>
      <c r="D4" s="130"/>
      <c r="E4" s="130"/>
      <c r="F4" s="130"/>
      <c r="G4" s="130"/>
      <c r="H4" s="130"/>
      <c r="I4" s="130"/>
      <c r="K4" s="91">
        <f>C4*((D4+E4)+(F4+G4)*'GWP faktorer'!$C$8+(H4+I4)*'GWP faktorer'!$C$9)*B4</f>
        <v>0</v>
      </c>
      <c r="L4" s="5"/>
      <c r="M4" s="91">
        <f>C4*E4*B4</f>
        <v>0</v>
      </c>
    </row>
    <row r="5" spans="1:13" x14ac:dyDescent="0.2">
      <c r="A5" s="132" t="s">
        <v>65</v>
      </c>
      <c r="B5" s="68"/>
      <c r="C5" s="68"/>
      <c r="D5" s="130"/>
      <c r="E5" s="130"/>
      <c r="F5" s="130"/>
      <c r="G5" s="130"/>
      <c r="H5" s="130"/>
      <c r="I5" s="130"/>
      <c r="K5" s="91">
        <f>C5*((D5+E5)+(F5+G5)*'GWP faktorer'!$C$8+(H5+I5)*'GWP faktorer'!$C$9)*B5</f>
        <v>0</v>
      </c>
      <c r="L5" s="5"/>
      <c r="M5" s="91">
        <f t="shared" ref="M5:M58" si="0">C5*E5*B5</f>
        <v>0</v>
      </c>
    </row>
    <row r="6" spans="1:13" x14ac:dyDescent="0.2">
      <c r="A6" s="133"/>
      <c r="B6" s="68"/>
      <c r="C6" s="68"/>
      <c r="D6" s="130"/>
      <c r="E6" s="130"/>
      <c r="F6" s="130"/>
      <c r="G6" s="130"/>
      <c r="H6" s="130"/>
      <c r="I6" s="130"/>
      <c r="K6" s="91">
        <f>C6*((D6+E6)+(F6+G6)*'GWP faktorer'!$C$8+(H6+I6)*'GWP faktorer'!$C$9)*B6</f>
        <v>0</v>
      </c>
      <c r="L6" s="5"/>
      <c r="M6" s="91">
        <f t="shared" si="0"/>
        <v>0</v>
      </c>
    </row>
    <row r="7" spans="1:13" x14ac:dyDescent="0.2">
      <c r="A7" s="133"/>
      <c r="B7" s="133"/>
      <c r="C7" s="133"/>
      <c r="D7" s="130"/>
      <c r="E7" s="130"/>
      <c r="F7" s="130"/>
      <c r="G7" s="130"/>
      <c r="H7" s="130"/>
      <c r="I7" s="130"/>
      <c r="K7" s="91">
        <f>C7*((D7+E7)+(F7+G7)*'GWP faktorer'!$C$8+(H7+I7)*'GWP faktorer'!$C$9)*B7</f>
        <v>0</v>
      </c>
      <c r="L7" s="5"/>
      <c r="M7" s="91">
        <f t="shared" si="0"/>
        <v>0</v>
      </c>
    </row>
    <row r="8" spans="1:13" x14ac:dyDescent="0.2">
      <c r="A8" s="133"/>
      <c r="B8" s="133"/>
      <c r="C8" s="133"/>
      <c r="D8" s="130"/>
      <c r="E8" s="130"/>
      <c r="F8" s="130"/>
      <c r="G8" s="130"/>
      <c r="H8" s="130"/>
      <c r="I8" s="130"/>
      <c r="K8" s="91">
        <f>C8*((D8+E8)+(F8+G8)*'GWP faktorer'!$C$8+(H8+I8)*'GWP faktorer'!$C$9)*B8</f>
        <v>0</v>
      </c>
      <c r="L8" s="5"/>
      <c r="M8" s="91">
        <f t="shared" si="0"/>
        <v>0</v>
      </c>
    </row>
    <row r="9" spans="1:13" x14ac:dyDescent="0.2">
      <c r="A9" s="133"/>
      <c r="B9" s="133"/>
      <c r="C9" s="133"/>
      <c r="D9" s="130"/>
      <c r="E9" s="130"/>
      <c r="F9" s="130"/>
      <c r="G9" s="130"/>
      <c r="H9" s="130"/>
      <c r="I9" s="130"/>
      <c r="K9" s="91">
        <f>C9*((D9+E9)+(F9+G9)*'GWP faktorer'!$C$8+(H9+I9)*'GWP faktorer'!$C$9)*B9</f>
        <v>0</v>
      </c>
      <c r="L9" s="5"/>
      <c r="M9" s="91">
        <f t="shared" si="0"/>
        <v>0</v>
      </c>
    </row>
    <row r="10" spans="1:13" x14ac:dyDescent="0.2">
      <c r="A10" s="133"/>
      <c r="B10" s="133"/>
      <c r="C10" s="133"/>
      <c r="D10" s="130"/>
      <c r="E10" s="130"/>
      <c r="F10" s="130"/>
      <c r="G10" s="130"/>
      <c r="H10" s="130"/>
      <c r="I10" s="130"/>
      <c r="K10" s="91">
        <f>C10*((D10+E10)+(F10+G10)*'GWP faktorer'!$C$8+(H10+I10)*'GWP faktorer'!$C$9)*B10</f>
        <v>0</v>
      </c>
      <c r="L10" s="5"/>
      <c r="M10" s="91">
        <f t="shared" si="0"/>
        <v>0</v>
      </c>
    </row>
    <row r="11" spans="1:13" x14ac:dyDescent="0.2">
      <c r="A11" s="133"/>
      <c r="B11" s="133"/>
      <c r="C11" s="133"/>
      <c r="D11" s="130"/>
      <c r="E11" s="130"/>
      <c r="F11" s="130"/>
      <c r="G11" s="130"/>
      <c r="H11" s="130"/>
      <c r="I11" s="130"/>
      <c r="K11" s="91">
        <f>C11*((D11+E11)+(F11+G11)*'GWP faktorer'!$C$8+(H11+I11)*'GWP faktorer'!$C$9)*B11</f>
        <v>0</v>
      </c>
      <c r="L11" s="5"/>
      <c r="M11" s="91">
        <f t="shared" si="0"/>
        <v>0</v>
      </c>
    </row>
    <row r="12" spans="1:13" x14ac:dyDescent="0.2">
      <c r="A12" s="133"/>
      <c r="B12" s="133"/>
      <c r="C12" s="133"/>
      <c r="D12" s="130"/>
      <c r="E12" s="130"/>
      <c r="F12" s="130"/>
      <c r="G12" s="130"/>
      <c r="H12" s="130"/>
      <c r="I12" s="130"/>
      <c r="K12" s="91">
        <f>C12*((D12+E12)+(F12+G12)*'GWP faktorer'!$C$8+(H12+I12)*'GWP faktorer'!$C$9)*B12</f>
        <v>0</v>
      </c>
      <c r="L12" s="5"/>
      <c r="M12" s="91">
        <f t="shared" si="0"/>
        <v>0</v>
      </c>
    </row>
    <row r="13" spans="1:13" x14ac:dyDescent="0.2">
      <c r="A13" s="133"/>
      <c r="B13" s="133"/>
      <c r="C13" s="133"/>
      <c r="D13" s="130"/>
      <c r="E13" s="130"/>
      <c r="F13" s="130"/>
      <c r="G13" s="130"/>
      <c r="H13" s="130"/>
      <c r="I13" s="130"/>
      <c r="K13" s="91">
        <f>C13*((D13+E13)+(F13+G13)*'GWP faktorer'!$C$8+(H13+I13)*'GWP faktorer'!$C$9)*B13</f>
        <v>0</v>
      </c>
      <c r="L13" s="5"/>
      <c r="M13" s="91">
        <f t="shared" si="0"/>
        <v>0</v>
      </c>
    </row>
    <row r="14" spans="1:13" x14ac:dyDescent="0.2">
      <c r="A14" s="133"/>
      <c r="B14" s="133"/>
      <c r="C14" s="133"/>
      <c r="D14" s="130"/>
      <c r="E14" s="130"/>
      <c r="F14" s="130"/>
      <c r="G14" s="130"/>
      <c r="H14" s="130"/>
      <c r="I14" s="130"/>
      <c r="K14" s="91">
        <f>C14*((D14+E14)+(F14+G14)*'GWP faktorer'!$C$8+(H14+I14)*'GWP faktorer'!$C$9)*B14</f>
        <v>0</v>
      </c>
      <c r="L14" s="5"/>
      <c r="M14" s="91">
        <f t="shared" si="0"/>
        <v>0</v>
      </c>
    </row>
    <row r="15" spans="1:13" x14ac:dyDescent="0.2">
      <c r="A15" s="133"/>
      <c r="B15" s="133"/>
      <c r="C15" s="133"/>
      <c r="D15" s="130"/>
      <c r="E15" s="130"/>
      <c r="F15" s="130"/>
      <c r="G15" s="130"/>
      <c r="H15" s="130"/>
      <c r="I15" s="130"/>
      <c r="K15" s="91">
        <f>C15*((D15+E15)+(F15+G15)*'GWP faktorer'!$C$8+(H15+I15)*'GWP faktorer'!$C$9)*B15</f>
        <v>0</v>
      </c>
      <c r="L15" s="5"/>
      <c r="M15" s="91">
        <f t="shared" si="0"/>
        <v>0</v>
      </c>
    </row>
    <row r="16" spans="1:13" x14ac:dyDescent="0.2">
      <c r="A16" s="133"/>
      <c r="B16" s="133"/>
      <c r="C16" s="133"/>
      <c r="D16" s="130"/>
      <c r="E16" s="130"/>
      <c r="F16" s="130"/>
      <c r="G16" s="130"/>
      <c r="H16" s="130"/>
      <c r="I16" s="130"/>
      <c r="K16" s="91">
        <f>C16*((D16+E16)+(F16+G16)*'GWP faktorer'!$C$8+(H16+I16)*'GWP faktorer'!$C$9)*B16</f>
        <v>0</v>
      </c>
      <c r="L16" s="5"/>
      <c r="M16" s="91">
        <f t="shared" si="0"/>
        <v>0</v>
      </c>
    </row>
    <row r="17" spans="1:13" x14ac:dyDescent="0.2">
      <c r="A17" s="133"/>
      <c r="B17" s="133"/>
      <c r="C17" s="133"/>
      <c r="D17" s="130"/>
      <c r="E17" s="130"/>
      <c r="F17" s="130"/>
      <c r="G17" s="130"/>
      <c r="H17" s="130"/>
      <c r="I17" s="130"/>
      <c r="K17" s="91">
        <f>C17*((D17+E17)+(F17+G17)*'GWP faktorer'!$C$8+(H17+I17)*'GWP faktorer'!$C$9)*B17</f>
        <v>0</v>
      </c>
      <c r="L17" s="5"/>
      <c r="M17" s="91">
        <f t="shared" si="0"/>
        <v>0</v>
      </c>
    </row>
    <row r="18" spans="1:13" x14ac:dyDescent="0.2">
      <c r="A18" s="133"/>
      <c r="B18" s="133"/>
      <c r="C18" s="133"/>
      <c r="D18" s="130"/>
      <c r="E18" s="130"/>
      <c r="F18" s="130"/>
      <c r="G18" s="130"/>
      <c r="H18" s="130"/>
      <c r="I18" s="130"/>
      <c r="K18" s="91">
        <f>C18*((D18+E18)+(F18+G18)*'GWP faktorer'!$C$8+(H18+I18)*'GWP faktorer'!$C$9)*B18</f>
        <v>0</v>
      </c>
      <c r="L18" s="5"/>
      <c r="M18" s="91">
        <f t="shared" si="0"/>
        <v>0</v>
      </c>
    </row>
    <row r="19" spans="1:13" x14ac:dyDescent="0.2">
      <c r="A19" s="133"/>
      <c r="B19" s="133"/>
      <c r="C19" s="133"/>
      <c r="D19" s="130"/>
      <c r="E19" s="130"/>
      <c r="F19" s="130"/>
      <c r="G19" s="130"/>
      <c r="H19" s="130"/>
      <c r="I19" s="130"/>
      <c r="K19" s="91">
        <f>C19*((D19+E19)+(F19+G19)*'GWP faktorer'!$C$8+(H19+I19)*'GWP faktorer'!$C$9)*B19</f>
        <v>0</v>
      </c>
      <c r="L19" s="5"/>
      <c r="M19" s="91">
        <f t="shared" si="0"/>
        <v>0</v>
      </c>
    </row>
    <row r="20" spans="1:13" x14ac:dyDescent="0.2">
      <c r="A20" s="133"/>
      <c r="B20" s="133"/>
      <c r="C20" s="133"/>
      <c r="D20" s="130"/>
      <c r="E20" s="130"/>
      <c r="F20" s="130"/>
      <c r="G20" s="130"/>
      <c r="H20" s="130"/>
      <c r="I20" s="130"/>
      <c r="K20" s="91">
        <f>C20*((D20+E20)+(F20+G20)*'GWP faktorer'!$C$8+(H20+I20)*'GWP faktorer'!$C$9)*B20</f>
        <v>0</v>
      </c>
      <c r="L20" s="5"/>
      <c r="M20" s="91">
        <f t="shared" si="0"/>
        <v>0</v>
      </c>
    </row>
    <row r="21" spans="1:13" x14ac:dyDescent="0.2">
      <c r="A21" s="133"/>
      <c r="B21" s="133"/>
      <c r="C21" s="133"/>
      <c r="D21" s="130"/>
      <c r="E21" s="130"/>
      <c r="F21" s="130"/>
      <c r="G21" s="130"/>
      <c r="H21" s="130"/>
      <c r="I21" s="130"/>
      <c r="K21" s="91">
        <f>C21*((D21+E21)+(F21+G21)*'GWP faktorer'!$C$8+(H21+I21)*'GWP faktorer'!$C$9)*B21</f>
        <v>0</v>
      </c>
      <c r="L21" s="5"/>
      <c r="M21" s="91">
        <f t="shared" si="0"/>
        <v>0</v>
      </c>
    </row>
    <row r="22" spans="1:13" x14ac:dyDescent="0.2">
      <c r="A22" s="133"/>
      <c r="B22" s="133"/>
      <c r="C22" s="133"/>
      <c r="D22" s="130"/>
      <c r="E22" s="130"/>
      <c r="F22" s="130"/>
      <c r="G22" s="130"/>
      <c r="H22" s="130"/>
      <c r="I22" s="130"/>
      <c r="K22" s="91">
        <f>C22*((D22+E22)+(F22+G22)*'GWP faktorer'!$C$8+(H22+I22)*'GWP faktorer'!$C$9)*B22</f>
        <v>0</v>
      </c>
      <c r="L22" s="5"/>
      <c r="M22" s="91">
        <f t="shared" si="0"/>
        <v>0</v>
      </c>
    </row>
    <row r="23" spans="1:13" x14ac:dyDescent="0.2">
      <c r="A23" s="133"/>
      <c r="B23" s="133"/>
      <c r="C23" s="133"/>
      <c r="D23" s="130"/>
      <c r="E23" s="130"/>
      <c r="F23" s="130"/>
      <c r="G23" s="130"/>
      <c r="H23" s="130"/>
      <c r="I23" s="130"/>
      <c r="K23" s="91">
        <f>C23*((D23+E23)+(F23+G23)*'GWP faktorer'!$C$8+(H23+I23)*'GWP faktorer'!$C$9)*B23</f>
        <v>0</v>
      </c>
      <c r="L23" s="5"/>
      <c r="M23" s="91">
        <f t="shared" si="0"/>
        <v>0</v>
      </c>
    </row>
    <row r="24" spans="1:13" x14ac:dyDescent="0.2">
      <c r="A24" s="133"/>
      <c r="B24" s="133"/>
      <c r="C24" s="133"/>
      <c r="D24" s="130"/>
      <c r="E24" s="130"/>
      <c r="F24" s="130"/>
      <c r="G24" s="130"/>
      <c r="H24" s="130"/>
      <c r="I24" s="130"/>
      <c r="K24" s="91">
        <f>C24*((D24+E24)+(F24+G24)*'GWP faktorer'!$C$8+(H24+I24)*'GWP faktorer'!$C$9)*B24</f>
        <v>0</v>
      </c>
      <c r="L24" s="5"/>
      <c r="M24" s="91">
        <f t="shared" si="0"/>
        <v>0</v>
      </c>
    </row>
    <row r="25" spans="1:13" x14ac:dyDescent="0.2">
      <c r="A25" s="133"/>
      <c r="B25" s="133"/>
      <c r="C25" s="133"/>
      <c r="D25" s="130"/>
      <c r="E25" s="130"/>
      <c r="F25" s="130"/>
      <c r="G25" s="130"/>
      <c r="H25" s="130"/>
      <c r="I25" s="130"/>
      <c r="K25" s="91">
        <f>C25*((D25+E25)+(F25+G25)*'GWP faktorer'!$C$8+(H25+I25)*'GWP faktorer'!$C$9)*B25</f>
        <v>0</v>
      </c>
      <c r="L25" s="5"/>
      <c r="M25" s="91">
        <f t="shared" si="0"/>
        <v>0</v>
      </c>
    </row>
    <row r="26" spans="1:13" x14ac:dyDescent="0.2">
      <c r="A26" s="133"/>
      <c r="B26" s="133"/>
      <c r="C26" s="133"/>
      <c r="D26" s="130"/>
      <c r="E26" s="130"/>
      <c r="F26" s="130"/>
      <c r="G26" s="130"/>
      <c r="H26" s="130"/>
      <c r="I26" s="130"/>
      <c r="K26" s="91">
        <f>C26*((D26+E26)+(F26+G26)*'GWP faktorer'!$C$8+(H26+I26)*'GWP faktorer'!$C$9)*B26</f>
        <v>0</v>
      </c>
      <c r="L26" s="5"/>
      <c r="M26" s="91">
        <f t="shared" si="0"/>
        <v>0</v>
      </c>
    </row>
    <row r="27" spans="1:13" x14ac:dyDescent="0.2">
      <c r="A27" s="133"/>
      <c r="B27" s="133"/>
      <c r="C27" s="133"/>
      <c r="D27" s="130"/>
      <c r="E27" s="130"/>
      <c r="F27" s="130"/>
      <c r="G27" s="130"/>
      <c r="H27" s="130"/>
      <c r="I27" s="130"/>
      <c r="K27" s="91">
        <f>C27*((D27+E27)+(F27+G27)*'GWP faktorer'!$C$8+(H27+I27)*'GWP faktorer'!$C$9)*B27</f>
        <v>0</v>
      </c>
      <c r="L27" s="5"/>
      <c r="M27" s="91">
        <f t="shared" si="0"/>
        <v>0</v>
      </c>
    </row>
    <row r="28" spans="1:13" x14ac:dyDescent="0.2">
      <c r="A28" s="133"/>
      <c r="B28" s="133"/>
      <c r="C28" s="133"/>
      <c r="D28" s="130"/>
      <c r="E28" s="130"/>
      <c r="F28" s="130"/>
      <c r="G28" s="130"/>
      <c r="H28" s="130"/>
      <c r="I28" s="130"/>
      <c r="K28" s="91">
        <f>C28*((D28+E28)+(F28+G28)*'GWP faktorer'!$C$8+(H28+I28)*'GWP faktorer'!$C$9)*B28</f>
        <v>0</v>
      </c>
      <c r="L28" s="5"/>
      <c r="M28" s="91">
        <f t="shared" si="0"/>
        <v>0</v>
      </c>
    </row>
    <row r="29" spans="1:13" x14ac:dyDescent="0.2">
      <c r="A29" s="133"/>
      <c r="B29" s="133"/>
      <c r="C29" s="133"/>
      <c r="D29" s="130"/>
      <c r="E29" s="130"/>
      <c r="F29" s="130"/>
      <c r="G29" s="130"/>
      <c r="H29" s="130"/>
      <c r="I29" s="130"/>
      <c r="K29" s="91">
        <f>C29*((D29+E29)+(F29+G29)*'GWP faktorer'!$C$8+(H29+I29)*'GWP faktorer'!$C$9)*B29</f>
        <v>0</v>
      </c>
      <c r="L29" s="5"/>
      <c r="M29" s="91">
        <f t="shared" si="0"/>
        <v>0</v>
      </c>
    </row>
    <row r="30" spans="1:13" x14ac:dyDescent="0.2">
      <c r="A30" s="133"/>
      <c r="B30" s="133"/>
      <c r="C30" s="133"/>
      <c r="D30" s="130"/>
      <c r="E30" s="130"/>
      <c r="F30" s="130"/>
      <c r="G30" s="130"/>
      <c r="H30" s="130"/>
      <c r="I30" s="130"/>
      <c r="K30" s="91">
        <f>C30*((D30+E30)+(F30+G30)*'GWP faktorer'!$C$8+(H30+I30)*'GWP faktorer'!$C$9)*B30</f>
        <v>0</v>
      </c>
      <c r="L30" s="5"/>
      <c r="M30" s="91">
        <f t="shared" si="0"/>
        <v>0</v>
      </c>
    </row>
    <row r="31" spans="1:13" x14ac:dyDescent="0.2">
      <c r="A31" s="133"/>
      <c r="B31" s="133"/>
      <c r="C31" s="133"/>
      <c r="D31" s="130"/>
      <c r="E31" s="130"/>
      <c r="F31" s="130"/>
      <c r="G31" s="130"/>
      <c r="H31" s="130"/>
      <c r="I31" s="130"/>
      <c r="K31" s="91">
        <f>C31*((D31+E31)+(F31+G31)*'GWP faktorer'!$C$8+(H31+I31)*'GWP faktorer'!$C$9)*B31</f>
        <v>0</v>
      </c>
      <c r="L31" s="5"/>
      <c r="M31" s="91">
        <f t="shared" si="0"/>
        <v>0</v>
      </c>
    </row>
    <row r="32" spans="1:13" x14ac:dyDescent="0.2">
      <c r="A32" s="133"/>
      <c r="B32" s="133"/>
      <c r="C32" s="133"/>
      <c r="D32" s="130"/>
      <c r="E32" s="130"/>
      <c r="F32" s="130"/>
      <c r="G32" s="130"/>
      <c r="H32" s="130"/>
      <c r="I32" s="130"/>
      <c r="K32" s="91">
        <f>C32*((D32+E32)+(F32+G32)*'GWP faktorer'!$C$8+(H32+I32)*'GWP faktorer'!$C$9)*B32</f>
        <v>0</v>
      </c>
      <c r="L32" s="5"/>
      <c r="M32" s="91">
        <f t="shared" si="0"/>
        <v>0</v>
      </c>
    </row>
    <row r="33" spans="1:13" x14ac:dyDescent="0.2">
      <c r="A33" s="133"/>
      <c r="B33" s="133"/>
      <c r="C33" s="133"/>
      <c r="D33" s="130"/>
      <c r="E33" s="130"/>
      <c r="F33" s="130"/>
      <c r="G33" s="130"/>
      <c r="H33" s="130"/>
      <c r="I33" s="130"/>
      <c r="K33" s="91">
        <f>C33*((D33+E33)+(F33+G33)*'GWP faktorer'!$C$8+(H33+I33)*'GWP faktorer'!$C$9)*B33</f>
        <v>0</v>
      </c>
      <c r="L33" s="5"/>
      <c r="M33" s="91">
        <f t="shared" si="0"/>
        <v>0</v>
      </c>
    </row>
    <row r="34" spans="1:13" x14ac:dyDescent="0.2">
      <c r="A34" s="133"/>
      <c r="B34" s="133"/>
      <c r="C34" s="133"/>
      <c r="D34" s="130"/>
      <c r="E34" s="130"/>
      <c r="F34" s="130"/>
      <c r="G34" s="130"/>
      <c r="H34" s="130"/>
      <c r="I34" s="130"/>
      <c r="K34" s="91">
        <f>C34*((D34+E34)+(F34+G34)*'GWP faktorer'!$C$8+(H34+I34)*'GWP faktorer'!$C$9)*B34</f>
        <v>0</v>
      </c>
      <c r="L34" s="5"/>
      <c r="M34" s="91">
        <f t="shared" si="0"/>
        <v>0</v>
      </c>
    </row>
    <row r="35" spans="1:13" x14ac:dyDescent="0.2">
      <c r="A35" s="133"/>
      <c r="B35" s="133"/>
      <c r="C35" s="133"/>
      <c r="D35" s="130"/>
      <c r="E35" s="130"/>
      <c r="F35" s="130"/>
      <c r="G35" s="130"/>
      <c r="H35" s="130"/>
      <c r="I35" s="130"/>
      <c r="K35" s="91">
        <f>C35*((D35+E35)+(F35+G35)*'GWP faktorer'!$C$8+(H35+I35)*'GWP faktorer'!$C$9)*B35</f>
        <v>0</v>
      </c>
      <c r="L35" s="5"/>
      <c r="M35" s="91">
        <f t="shared" si="0"/>
        <v>0</v>
      </c>
    </row>
    <row r="36" spans="1:13" x14ac:dyDescent="0.2">
      <c r="A36" s="133"/>
      <c r="B36" s="133"/>
      <c r="C36" s="133"/>
      <c r="D36" s="130"/>
      <c r="E36" s="130"/>
      <c r="F36" s="130"/>
      <c r="G36" s="130"/>
      <c r="H36" s="130"/>
      <c r="I36" s="130"/>
      <c r="K36" s="91">
        <f>C36*((D36+E36)+(F36+G36)*'GWP faktorer'!$C$8+(H36+I36)*'GWP faktorer'!$C$9)*B36</f>
        <v>0</v>
      </c>
      <c r="L36" s="5"/>
      <c r="M36" s="91">
        <f t="shared" si="0"/>
        <v>0</v>
      </c>
    </row>
    <row r="37" spans="1:13" x14ac:dyDescent="0.2">
      <c r="A37" s="133"/>
      <c r="B37" s="133"/>
      <c r="C37" s="133"/>
      <c r="D37" s="130"/>
      <c r="E37" s="130"/>
      <c r="F37" s="130"/>
      <c r="G37" s="130"/>
      <c r="H37" s="130"/>
      <c r="I37" s="130"/>
      <c r="K37" s="91">
        <f>C37*((D37+E37)+(F37+G37)*'GWP faktorer'!$C$8+(H37+I37)*'GWP faktorer'!$C$9)*B37</f>
        <v>0</v>
      </c>
      <c r="L37" s="5"/>
      <c r="M37" s="91">
        <f t="shared" si="0"/>
        <v>0</v>
      </c>
    </row>
    <row r="38" spans="1:13" x14ac:dyDescent="0.2">
      <c r="A38" s="133"/>
      <c r="B38" s="133"/>
      <c r="C38" s="133"/>
      <c r="D38" s="130"/>
      <c r="E38" s="130"/>
      <c r="F38" s="130"/>
      <c r="G38" s="130"/>
      <c r="H38" s="130"/>
      <c r="I38" s="130"/>
      <c r="K38" s="91">
        <f>C38*((D38+E38)+(F38+G38)*'GWP faktorer'!$C$8+(H38+I38)*'GWP faktorer'!$C$9)*B38</f>
        <v>0</v>
      </c>
      <c r="L38" s="5"/>
      <c r="M38" s="91">
        <f t="shared" si="0"/>
        <v>0</v>
      </c>
    </row>
    <row r="39" spans="1:13" x14ac:dyDescent="0.2">
      <c r="A39" s="133"/>
      <c r="B39" s="133"/>
      <c r="C39" s="133"/>
      <c r="D39" s="130"/>
      <c r="E39" s="130"/>
      <c r="F39" s="130"/>
      <c r="G39" s="130"/>
      <c r="H39" s="130"/>
      <c r="I39" s="130"/>
      <c r="K39" s="91">
        <f>C39*((D39+E39)+(F39+G39)*'GWP faktorer'!$C$8+(H39+I39)*'GWP faktorer'!$C$9)*B39</f>
        <v>0</v>
      </c>
      <c r="L39" s="5"/>
      <c r="M39" s="91">
        <f t="shared" si="0"/>
        <v>0</v>
      </c>
    </row>
    <row r="40" spans="1:13" x14ac:dyDescent="0.2">
      <c r="A40" s="133"/>
      <c r="B40" s="133"/>
      <c r="C40" s="133"/>
      <c r="D40" s="130"/>
      <c r="E40" s="130"/>
      <c r="F40" s="130"/>
      <c r="G40" s="130"/>
      <c r="H40" s="130"/>
      <c r="I40" s="130"/>
      <c r="K40" s="91">
        <f>C40*((D40+E40)+(F40+G40)*'GWP faktorer'!$C$8+(H40+I40)*'GWP faktorer'!$C$9)*B40</f>
        <v>0</v>
      </c>
      <c r="L40" s="5"/>
      <c r="M40" s="91">
        <f t="shared" si="0"/>
        <v>0</v>
      </c>
    </row>
    <row r="41" spans="1:13" x14ac:dyDescent="0.2">
      <c r="A41" s="133"/>
      <c r="B41" s="133"/>
      <c r="C41" s="133"/>
      <c r="D41" s="130"/>
      <c r="E41" s="130"/>
      <c r="F41" s="130"/>
      <c r="G41" s="130"/>
      <c r="H41" s="130"/>
      <c r="I41" s="130"/>
      <c r="K41" s="91">
        <f>C41*((D41+E41)+(F41+G41)*'GWP faktorer'!$C$8+(H41+I41)*'GWP faktorer'!$C$9)*B41</f>
        <v>0</v>
      </c>
      <c r="L41" s="5"/>
      <c r="M41" s="91">
        <f t="shared" si="0"/>
        <v>0</v>
      </c>
    </row>
    <row r="42" spans="1:13" x14ac:dyDescent="0.2">
      <c r="A42" s="133"/>
      <c r="B42" s="133"/>
      <c r="C42" s="133"/>
      <c r="D42" s="130"/>
      <c r="E42" s="130"/>
      <c r="F42" s="130"/>
      <c r="G42" s="130"/>
      <c r="H42" s="130"/>
      <c r="I42" s="130"/>
      <c r="K42" s="91">
        <f>C42*((D42+E42)+(F42+G42)*'GWP faktorer'!$C$8+(H42+I42)*'GWP faktorer'!$C$9)*B42</f>
        <v>0</v>
      </c>
      <c r="L42" s="5"/>
      <c r="M42" s="91">
        <f t="shared" si="0"/>
        <v>0</v>
      </c>
    </row>
    <row r="43" spans="1:13" x14ac:dyDescent="0.2">
      <c r="A43" s="133"/>
      <c r="B43" s="133"/>
      <c r="C43" s="133"/>
      <c r="D43" s="130"/>
      <c r="E43" s="130"/>
      <c r="F43" s="130"/>
      <c r="G43" s="130"/>
      <c r="H43" s="130"/>
      <c r="I43" s="130"/>
      <c r="K43" s="91">
        <f>C43*((D43+E43)+(F43+G43)*'GWP faktorer'!$C$8+(H43+I43)*'GWP faktorer'!$C$9)*B43</f>
        <v>0</v>
      </c>
      <c r="L43" s="5"/>
      <c r="M43" s="91">
        <f t="shared" si="0"/>
        <v>0</v>
      </c>
    </row>
    <row r="44" spans="1:13" x14ac:dyDescent="0.2">
      <c r="A44" s="133"/>
      <c r="B44" s="133"/>
      <c r="C44" s="133"/>
      <c r="D44" s="130"/>
      <c r="E44" s="130"/>
      <c r="F44" s="130"/>
      <c r="G44" s="130"/>
      <c r="H44" s="130"/>
      <c r="I44" s="130"/>
      <c r="K44" s="91">
        <f>C44*((D44+E44)+(F44+G44)*'GWP faktorer'!$C$8+(H44+I44)*'GWP faktorer'!$C$9)*B44</f>
        <v>0</v>
      </c>
      <c r="L44" s="5"/>
      <c r="M44" s="91">
        <f t="shared" si="0"/>
        <v>0</v>
      </c>
    </row>
    <row r="45" spans="1:13" x14ac:dyDescent="0.2">
      <c r="A45" s="133"/>
      <c r="B45" s="133"/>
      <c r="C45" s="133"/>
      <c r="D45" s="130"/>
      <c r="E45" s="130"/>
      <c r="F45" s="130"/>
      <c r="G45" s="130"/>
      <c r="H45" s="130"/>
      <c r="I45" s="130"/>
      <c r="K45" s="91">
        <f>C45*((D45+E45)+(F45+G45)*'GWP faktorer'!$C$8+(H45+I45)*'GWP faktorer'!$C$9)*B45</f>
        <v>0</v>
      </c>
      <c r="L45" s="5"/>
      <c r="M45" s="91">
        <f t="shared" si="0"/>
        <v>0</v>
      </c>
    </row>
    <row r="46" spans="1:13" x14ac:dyDescent="0.2">
      <c r="A46" s="133"/>
      <c r="B46" s="133"/>
      <c r="C46" s="133"/>
      <c r="D46" s="130"/>
      <c r="E46" s="130"/>
      <c r="F46" s="130"/>
      <c r="G46" s="130"/>
      <c r="H46" s="130"/>
      <c r="I46" s="130"/>
      <c r="K46" s="91">
        <f>C46*((D46+E46)+(F46+G46)*'GWP faktorer'!$C$8+(H46+I46)*'GWP faktorer'!$C$9)*B46</f>
        <v>0</v>
      </c>
      <c r="L46" s="5"/>
      <c r="M46" s="91">
        <f t="shared" si="0"/>
        <v>0</v>
      </c>
    </row>
    <row r="47" spans="1:13" x14ac:dyDescent="0.2">
      <c r="A47" s="133"/>
      <c r="B47" s="133"/>
      <c r="C47" s="133"/>
      <c r="D47" s="130"/>
      <c r="E47" s="130"/>
      <c r="F47" s="130"/>
      <c r="G47" s="130"/>
      <c r="H47" s="130"/>
      <c r="I47" s="130"/>
      <c r="K47" s="91">
        <f>C47*((D47+E47)+(F47+G47)*'GWP faktorer'!$C$8+(H47+I47)*'GWP faktorer'!$C$9)*B47</f>
        <v>0</v>
      </c>
      <c r="L47" s="5"/>
      <c r="M47" s="91">
        <f t="shared" si="0"/>
        <v>0</v>
      </c>
    </row>
    <row r="48" spans="1:13" x14ac:dyDescent="0.2">
      <c r="A48" s="133"/>
      <c r="B48" s="133"/>
      <c r="C48" s="133"/>
      <c r="D48" s="130"/>
      <c r="E48" s="130"/>
      <c r="F48" s="130"/>
      <c r="G48" s="130"/>
      <c r="H48" s="130"/>
      <c r="I48" s="130"/>
      <c r="K48" s="91">
        <f>C48*((D48+E48)+(F48+G48)*'GWP faktorer'!$C$8+(H48+I48)*'GWP faktorer'!$C$9)*B48</f>
        <v>0</v>
      </c>
      <c r="L48" s="5"/>
      <c r="M48" s="91">
        <f t="shared" si="0"/>
        <v>0</v>
      </c>
    </row>
    <row r="49" spans="1:13" x14ac:dyDescent="0.2">
      <c r="A49" s="133"/>
      <c r="B49" s="133"/>
      <c r="C49" s="133"/>
      <c r="D49" s="130"/>
      <c r="E49" s="130"/>
      <c r="F49" s="130"/>
      <c r="G49" s="130"/>
      <c r="H49" s="130"/>
      <c r="I49" s="130"/>
      <c r="K49" s="91">
        <f>C49*((D49+E49)+(F49+G49)*'GWP faktorer'!$C$8+(H49+I49)*'GWP faktorer'!$C$9)*B49</f>
        <v>0</v>
      </c>
      <c r="L49" s="5"/>
      <c r="M49" s="91">
        <f t="shared" si="0"/>
        <v>0</v>
      </c>
    </row>
    <row r="50" spans="1:13" x14ac:dyDescent="0.2">
      <c r="A50" s="133"/>
      <c r="B50" s="133"/>
      <c r="C50" s="133"/>
      <c r="D50" s="130"/>
      <c r="E50" s="130"/>
      <c r="F50" s="130"/>
      <c r="G50" s="130"/>
      <c r="H50" s="130"/>
      <c r="I50" s="130"/>
      <c r="K50" s="91">
        <f>C50*((D50+E50)+(F50+G50)*'GWP faktorer'!$C$8+(H50+I50)*'GWP faktorer'!$C$9)*B50</f>
        <v>0</v>
      </c>
      <c r="L50" s="5"/>
      <c r="M50" s="91">
        <f t="shared" si="0"/>
        <v>0</v>
      </c>
    </row>
    <row r="51" spans="1:13" x14ac:dyDescent="0.2">
      <c r="A51" s="133"/>
      <c r="B51" s="133"/>
      <c r="C51" s="133"/>
      <c r="D51" s="130"/>
      <c r="E51" s="130"/>
      <c r="F51" s="130"/>
      <c r="G51" s="130"/>
      <c r="H51" s="130"/>
      <c r="I51" s="130"/>
      <c r="K51" s="91">
        <f>C51*((D51+E51)+(F51+G51)*'GWP faktorer'!$C$8+(H51+I51)*'GWP faktorer'!$C$9)*B51</f>
        <v>0</v>
      </c>
      <c r="L51" s="5"/>
      <c r="M51" s="91">
        <f t="shared" si="0"/>
        <v>0</v>
      </c>
    </row>
    <row r="52" spans="1:13" x14ac:dyDescent="0.2">
      <c r="A52" s="133"/>
      <c r="B52" s="133"/>
      <c r="C52" s="133"/>
      <c r="D52" s="130"/>
      <c r="E52" s="130"/>
      <c r="F52" s="130"/>
      <c r="G52" s="130"/>
      <c r="H52" s="130"/>
      <c r="I52" s="130"/>
      <c r="K52" s="91">
        <f>C52*((D52+E52)+(F52+G52)*'GWP faktorer'!$C$8+(H52+I52)*'GWP faktorer'!$C$9)*B52</f>
        <v>0</v>
      </c>
      <c r="L52" s="5"/>
      <c r="M52" s="91">
        <f t="shared" si="0"/>
        <v>0</v>
      </c>
    </row>
    <row r="53" spans="1:13" x14ac:dyDescent="0.2">
      <c r="A53" s="133"/>
      <c r="B53" s="133"/>
      <c r="C53" s="133"/>
      <c r="D53" s="130"/>
      <c r="E53" s="130"/>
      <c r="F53" s="130"/>
      <c r="G53" s="130"/>
      <c r="H53" s="130"/>
      <c r="I53" s="130"/>
      <c r="K53" s="91">
        <f>C53*((D53+E53)+(F53+G53)*'GWP faktorer'!$C$8+(H53+I53)*'GWP faktorer'!$C$9)*B53</f>
        <v>0</v>
      </c>
      <c r="L53" s="5"/>
      <c r="M53" s="91">
        <f t="shared" si="0"/>
        <v>0</v>
      </c>
    </row>
    <row r="54" spans="1:13" x14ac:dyDescent="0.2">
      <c r="A54" s="133"/>
      <c r="B54" s="133"/>
      <c r="C54" s="133"/>
      <c r="D54" s="130"/>
      <c r="E54" s="130"/>
      <c r="F54" s="130"/>
      <c r="G54" s="130"/>
      <c r="H54" s="130"/>
      <c r="I54" s="130"/>
      <c r="K54" s="91">
        <f>C54*((D54+E54)+(F54+G54)*'GWP faktorer'!$C$8+(H54+I54)*'GWP faktorer'!$C$9)*B54</f>
        <v>0</v>
      </c>
      <c r="L54" s="5"/>
      <c r="M54" s="91">
        <f t="shared" si="0"/>
        <v>0</v>
      </c>
    </row>
    <row r="55" spans="1:13" x14ac:dyDescent="0.2">
      <c r="A55" s="133"/>
      <c r="B55" s="133"/>
      <c r="C55" s="133"/>
      <c r="D55" s="130"/>
      <c r="E55" s="130"/>
      <c r="F55" s="130"/>
      <c r="G55" s="130"/>
      <c r="H55" s="130"/>
      <c r="I55" s="130"/>
      <c r="K55" s="91">
        <f>C55*((D55+E55)+(F55+G55)*'GWP faktorer'!$C$8+(H55+I55)*'GWP faktorer'!$C$9)*B55</f>
        <v>0</v>
      </c>
      <c r="L55" s="5"/>
      <c r="M55" s="91">
        <f t="shared" si="0"/>
        <v>0</v>
      </c>
    </row>
    <row r="56" spans="1:13" x14ac:dyDescent="0.2">
      <c r="A56" s="133"/>
      <c r="B56" s="133"/>
      <c r="C56" s="133"/>
      <c r="D56" s="130"/>
      <c r="E56" s="130"/>
      <c r="F56" s="130"/>
      <c r="G56" s="130"/>
      <c r="H56" s="130"/>
      <c r="I56" s="130"/>
      <c r="K56" s="91">
        <f>C56*((D56+E56)+(F56+G56)*'GWP faktorer'!$C$8+(H56+I56)*'GWP faktorer'!$C$9)*B56</f>
        <v>0</v>
      </c>
      <c r="L56" s="5"/>
      <c r="M56" s="91">
        <f t="shared" si="0"/>
        <v>0</v>
      </c>
    </row>
    <row r="57" spans="1:13" x14ac:dyDescent="0.2">
      <c r="A57" s="133"/>
      <c r="B57" s="133"/>
      <c r="C57" s="133"/>
      <c r="D57" s="130"/>
      <c r="E57" s="130"/>
      <c r="F57" s="130"/>
      <c r="G57" s="130"/>
      <c r="H57" s="130"/>
      <c r="I57" s="130"/>
      <c r="K57" s="91">
        <f>C57*((D57+E57)+(F57+G57)*'GWP faktorer'!$C$8+(H57+I57)*'GWP faktorer'!$C$9)*B57</f>
        <v>0</v>
      </c>
      <c r="L57" s="5"/>
      <c r="M57" s="91">
        <f t="shared" si="0"/>
        <v>0</v>
      </c>
    </row>
    <row r="58" spans="1:13" x14ac:dyDescent="0.2">
      <c r="A58" s="133"/>
      <c r="B58" s="133"/>
      <c r="C58" s="133"/>
      <c r="D58" s="131"/>
      <c r="E58" s="131"/>
      <c r="F58" s="130"/>
      <c r="G58" s="130"/>
      <c r="H58" s="130"/>
      <c r="I58" s="130"/>
      <c r="K58" s="91">
        <f>C58*((D58+E58)+(F58+G58)*'GWP faktorer'!$C$8+(H58+I58)*'GWP faktorer'!$C$9)*B58</f>
        <v>0</v>
      </c>
      <c r="L58" s="5"/>
      <c r="M58" s="91">
        <f t="shared" si="0"/>
        <v>0</v>
      </c>
    </row>
    <row r="59" spans="1:13" x14ac:dyDescent="0.2">
      <c r="I59" s="2" t="s">
        <v>148</v>
      </c>
      <c r="K59" s="101">
        <f t="shared" ref="K59:M59" si="1">SUM(K4:K58)</f>
        <v>0</v>
      </c>
      <c r="L59" s="101"/>
      <c r="M59" s="101">
        <f t="shared" si="1"/>
        <v>0</v>
      </c>
    </row>
    <row r="60" spans="1:13" x14ac:dyDescent="0.2">
      <c r="A60" s="38" t="s">
        <v>50</v>
      </c>
    </row>
    <row r="61" spans="1:13" x14ac:dyDescent="0.2">
      <c r="A61" s="9"/>
      <c r="B61" s="9"/>
      <c r="C61" s="9"/>
    </row>
    <row r="62" spans="1:13" x14ac:dyDescent="0.2">
      <c r="A62" s="9"/>
      <c r="B62" s="9"/>
      <c r="C62" s="9"/>
    </row>
    <row r="63" spans="1:13" x14ac:dyDescent="0.2">
      <c r="A63" s="9"/>
      <c r="B63" s="9"/>
      <c r="C63" s="9"/>
    </row>
    <row r="64" spans="1:13" x14ac:dyDescent="0.2">
      <c r="A64" s="9"/>
      <c r="B64" s="9"/>
      <c r="C64" s="9"/>
    </row>
    <row r="65" spans="1:3" x14ac:dyDescent="0.2">
      <c r="A65" s="9"/>
      <c r="B65" s="9"/>
      <c r="C65" s="9"/>
    </row>
    <row r="66" spans="1:3" x14ac:dyDescent="0.2">
      <c r="A66" s="9"/>
      <c r="B66" s="9"/>
      <c r="C66" s="9"/>
    </row>
    <row r="67" spans="1:3" x14ac:dyDescent="0.2">
      <c r="A67" s="11"/>
      <c r="B67" s="9"/>
      <c r="C67" s="9"/>
    </row>
    <row r="68" spans="1:3" x14ac:dyDescent="0.2">
      <c r="A68" s="9"/>
      <c r="B68" s="9"/>
      <c r="C68" s="9"/>
    </row>
    <row r="72" spans="1:3" x14ac:dyDescent="0.2">
      <c r="C72" s="6"/>
    </row>
    <row r="73" spans="1:3" x14ac:dyDescent="0.2">
      <c r="C73" s="6"/>
    </row>
  </sheetData>
  <mergeCells count="3">
    <mergeCell ref="D2:E2"/>
    <mergeCell ref="F2:G2"/>
    <mergeCell ref="H2:I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54"/>
  <sheetViews>
    <sheetView topLeftCell="N1" zoomScaleNormal="100" workbookViewId="0">
      <selection activeCell="AA40" sqref="AA40"/>
    </sheetView>
  </sheetViews>
  <sheetFormatPr defaultColWidth="9.140625" defaultRowHeight="12.75" x14ac:dyDescent="0.2"/>
  <cols>
    <col min="1" max="1" width="34.5703125" style="4" hidden="1" customWidth="1"/>
    <col min="2" max="2" width="17.28515625" style="4" hidden="1" customWidth="1"/>
    <col min="3" max="8" width="18.7109375" style="4" hidden="1" customWidth="1"/>
    <col min="9" max="9" width="4.28515625" style="4" hidden="1" customWidth="1"/>
    <col min="10" max="10" width="21.5703125" style="4" hidden="1" customWidth="1"/>
    <col min="11" max="11" width="4.7109375" style="4" hidden="1" customWidth="1"/>
    <col min="12" max="12" width="15.28515625" style="4" hidden="1" customWidth="1"/>
    <col min="13" max="13" width="6.7109375" style="4" hidden="1" customWidth="1"/>
    <col min="14" max="14" width="9.140625" style="4"/>
    <col min="15" max="19" width="9.140625" style="64"/>
    <col min="20" max="20" width="9.5703125" style="64" bestFit="1" customWidth="1"/>
    <col min="21" max="21" width="4.42578125" style="64" customWidth="1"/>
    <col min="22" max="24" width="9.140625" style="64"/>
    <col min="25" max="16384" width="9.140625" style="4"/>
  </cols>
  <sheetData>
    <row r="1" spans="1:24" ht="27" x14ac:dyDescent="0.2">
      <c r="A1" s="83" t="s">
        <v>156</v>
      </c>
      <c r="B1" s="201" t="s">
        <v>48</v>
      </c>
      <c r="C1" s="321" t="s">
        <v>52</v>
      </c>
      <c r="D1" s="322"/>
      <c r="E1" s="323" t="s">
        <v>51</v>
      </c>
      <c r="F1" s="324"/>
      <c r="G1" s="325" t="s">
        <v>55</v>
      </c>
      <c r="H1" s="326"/>
      <c r="J1" s="174" t="s">
        <v>151</v>
      </c>
      <c r="L1" s="56" t="s">
        <v>4</v>
      </c>
    </row>
    <row r="2" spans="1:24" x14ac:dyDescent="0.2">
      <c r="A2" s="39"/>
      <c r="B2" s="202"/>
      <c r="C2" s="46" t="s">
        <v>176</v>
      </c>
      <c r="D2" s="47" t="s">
        <v>177</v>
      </c>
      <c r="E2" s="50" t="s">
        <v>176</v>
      </c>
      <c r="F2" s="51" t="s">
        <v>177</v>
      </c>
      <c r="G2" s="48" t="s">
        <v>176</v>
      </c>
      <c r="H2" s="49" t="s">
        <v>177</v>
      </c>
      <c r="J2" s="58" t="s">
        <v>53</v>
      </c>
      <c r="L2" s="65"/>
    </row>
    <row r="3" spans="1:24" x14ac:dyDescent="0.2">
      <c r="A3" s="32" t="s">
        <v>0</v>
      </c>
      <c r="B3" s="203">
        <f>'Inmatning Rapportering'!D34</f>
        <v>0</v>
      </c>
      <c r="C3" s="279">
        <v>0.39679799022275014</v>
      </c>
      <c r="D3" s="297">
        <v>2.0708604383290687</v>
      </c>
      <c r="E3" s="279">
        <v>9.3208405489130441E-4</v>
      </c>
      <c r="F3" s="279">
        <v>6.9246560421213905E-5</v>
      </c>
      <c r="G3" s="279">
        <v>1.1789103592286035E-4</v>
      </c>
      <c r="H3" s="279">
        <v>1.0207397248779425E-5</v>
      </c>
      <c r="I3" s="79"/>
      <c r="J3" s="113">
        <f>B3*((C3+D3)+(E3+F3)*'GWP faktorer'!$C$8+(G3+H3)*'GWP faktorer'!$C$9)</f>
        <v>0</v>
      </c>
      <c r="K3" s="79"/>
      <c r="L3" s="113">
        <f t="shared" ref="L3:L8" si="0">B3*(C3+D3)</f>
        <v>0</v>
      </c>
      <c r="T3" s="291"/>
      <c r="U3" s="291"/>
      <c r="V3" s="291"/>
    </row>
    <row r="4" spans="1:24" x14ac:dyDescent="0.2">
      <c r="A4" s="32" t="s">
        <v>61</v>
      </c>
      <c r="B4" s="203">
        <f>'Inmatning Rapportering'!D35</f>
        <v>0</v>
      </c>
      <c r="C4" s="279">
        <v>0.39477575073711102</v>
      </c>
      <c r="D4" s="297">
        <v>1.8557720595913918</v>
      </c>
      <c r="E4" s="279">
        <v>6.829065699275361E-4</v>
      </c>
      <c r="F4" s="279">
        <v>1.0495382065556956E-4</v>
      </c>
      <c r="G4" s="279">
        <v>1.4174201614339341E-4</v>
      </c>
      <c r="H4" s="279">
        <v>1.1271421061528714E-4</v>
      </c>
      <c r="I4" s="79"/>
      <c r="J4" s="113">
        <f>B4*((C4+D4)+(E4+F4)*'GWP faktorer'!$C$8+(G4+H4)*'GWP faktorer'!$C$9)</f>
        <v>0</v>
      </c>
      <c r="K4" s="79"/>
      <c r="L4" s="113">
        <f t="shared" si="0"/>
        <v>0</v>
      </c>
      <c r="T4" s="291"/>
      <c r="U4" s="291"/>
      <c r="V4" s="291"/>
    </row>
    <row r="5" spans="1:24" x14ac:dyDescent="0.2">
      <c r="A5" s="32" t="s">
        <v>130</v>
      </c>
      <c r="B5" s="203">
        <f>'Inmatning Rapportering'!D36</f>
        <v>0</v>
      </c>
      <c r="C5" s="279">
        <v>0.29159247483333334</v>
      </c>
      <c r="D5" s="298">
        <v>0</v>
      </c>
      <c r="E5" s="279">
        <v>2.6271915157004828E-3</v>
      </c>
      <c r="F5" s="279">
        <v>1.0098983996287301E-4</v>
      </c>
      <c r="G5" s="279">
        <v>2.4932887593843842E-4</v>
      </c>
      <c r="H5" s="279">
        <v>1.0845712924482613E-4</v>
      </c>
      <c r="I5" s="79"/>
      <c r="J5" s="113">
        <f>B5*((C5+D5)+(E5+F5)*'GWP faktorer'!$C$8+(G5+H5)*'GWP faktorer'!$C$9)</f>
        <v>0</v>
      </c>
      <c r="K5" s="79"/>
      <c r="L5" s="113">
        <f t="shared" si="0"/>
        <v>0</v>
      </c>
      <c r="T5" s="291"/>
      <c r="U5" s="291"/>
      <c r="V5" s="291"/>
    </row>
    <row r="6" spans="1:24" x14ac:dyDescent="0.2">
      <c r="A6" s="32" t="s">
        <v>1</v>
      </c>
      <c r="B6" s="203">
        <f>'Inmatning Rapportering'!D37</f>
        <v>0</v>
      </c>
      <c r="C6" s="279">
        <v>0.16524341340000001</v>
      </c>
      <c r="D6" s="297">
        <v>0.45422672088462507</v>
      </c>
      <c r="E6" s="279">
        <v>3.9680014492753633E-4</v>
      </c>
      <c r="F6" s="279">
        <v>7.1842885264371202E-5</v>
      </c>
      <c r="G6" s="279">
        <v>1.2829886845345346E-3</v>
      </c>
      <c r="H6" s="279">
        <v>1.0549047618779828E-5</v>
      </c>
      <c r="I6" s="79"/>
      <c r="J6" s="113">
        <f>B6*((C6+D6)+(E6+F6)*'GWP faktorer'!$C$8+(G6+H6)*'GWP faktorer'!$C$9)</f>
        <v>0</v>
      </c>
      <c r="K6" s="79"/>
      <c r="L6" s="113">
        <f t="shared" si="0"/>
        <v>0</v>
      </c>
      <c r="T6" s="291"/>
      <c r="U6" s="291"/>
      <c r="V6" s="291"/>
    </row>
    <row r="7" spans="1:24" x14ac:dyDescent="0.2">
      <c r="A7" s="32" t="s">
        <v>83</v>
      </c>
      <c r="B7" s="203">
        <f>'Inmatning Rapportering'!D38</f>
        <v>0</v>
      </c>
      <c r="C7" s="279">
        <v>0.68425686175</v>
      </c>
      <c r="D7" s="297">
        <v>0.41250000000000009</v>
      </c>
      <c r="E7" s="279">
        <v>2.7446788949275326E-3</v>
      </c>
      <c r="F7" s="279">
        <v>8.6910572623031613E-4</v>
      </c>
      <c r="G7" s="279">
        <v>7.576054335585588E-5</v>
      </c>
      <c r="H7" s="279">
        <v>1.3606652374165968E-5</v>
      </c>
      <c r="I7" s="79"/>
      <c r="J7" s="42">
        <f>B7*((C7+D7)+(E7+F7)*'GWP faktorer'!$C$8+(G7+H7)*'GWP faktorer'!$C$9)</f>
        <v>0</v>
      </c>
      <c r="K7" s="79"/>
      <c r="L7" s="113">
        <f t="shared" si="0"/>
        <v>0</v>
      </c>
      <c r="T7" s="291"/>
      <c r="U7" s="291"/>
      <c r="V7" s="291"/>
    </row>
    <row r="8" spans="1:24" x14ac:dyDescent="0.2">
      <c r="A8" s="32" t="s">
        <v>84</v>
      </c>
      <c r="B8" s="203">
        <f>'Inmatning Rapportering'!D39</f>
        <v>0</v>
      </c>
      <c r="C8" s="279">
        <v>0.73749624666666669</v>
      </c>
      <c r="D8" s="298">
        <v>0</v>
      </c>
      <c r="E8" s="279">
        <v>1.6860507246376775E-3</v>
      </c>
      <c r="F8" s="279">
        <v>8.6910572623031613E-4</v>
      </c>
      <c r="G8" s="279">
        <v>8.6681756756756793E-5</v>
      </c>
      <c r="H8" s="279">
        <v>1.3606652374165968E-5</v>
      </c>
      <c r="I8" s="79"/>
      <c r="J8" s="42">
        <f>B8*((C8+D8)+(E8+F8)*'GWP faktorer'!$C$8+(G8+H8)*'GWP faktorer'!$C$9)</f>
        <v>0</v>
      </c>
      <c r="K8" s="79"/>
      <c r="L8" s="113">
        <f t="shared" si="0"/>
        <v>0</v>
      </c>
      <c r="T8" s="291"/>
      <c r="U8" s="291"/>
      <c r="V8" s="291"/>
    </row>
    <row r="9" spans="1:24" s="1" customFormat="1" x14ac:dyDescent="0.2">
      <c r="A9" s="141" t="s">
        <v>148</v>
      </c>
      <c r="J9" s="28">
        <f>SUM(J3:J8)</f>
        <v>0</v>
      </c>
      <c r="K9" s="28"/>
      <c r="L9" s="28">
        <f>SUM(L3:L8)</f>
        <v>0</v>
      </c>
      <c r="O9" s="295"/>
      <c r="P9" s="295"/>
      <c r="Q9" s="295"/>
      <c r="R9" s="295"/>
      <c r="S9" s="295"/>
      <c r="T9" s="291"/>
      <c r="U9" s="291"/>
      <c r="V9" s="291"/>
      <c r="W9" s="295"/>
      <c r="X9" s="295"/>
    </row>
    <row r="10" spans="1:24" x14ac:dyDescent="0.2">
      <c r="A10" s="18"/>
      <c r="B10" s="18"/>
      <c r="C10"/>
      <c r="D10"/>
      <c r="E10"/>
      <c r="F10"/>
      <c r="G10"/>
      <c r="H10"/>
      <c r="I10"/>
      <c r="J10"/>
      <c r="K10"/>
      <c r="L10"/>
      <c r="T10" s="291"/>
      <c r="U10" s="291"/>
      <c r="V10" s="291"/>
    </row>
    <row r="11" spans="1:24" ht="13.5" thickBot="1" x14ac:dyDescent="0.25">
      <c r="T11" s="291"/>
      <c r="U11" s="291"/>
      <c r="V11" s="291"/>
    </row>
    <row r="12" spans="1:24" ht="27" x14ac:dyDescent="0.2">
      <c r="A12" s="179" t="s">
        <v>157</v>
      </c>
      <c r="B12" s="199" t="s">
        <v>26</v>
      </c>
      <c r="C12" s="321" t="s">
        <v>62</v>
      </c>
      <c r="D12" s="322"/>
      <c r="E12" s="323" t="s">
        <v>63</v>
      </c>
      <c r="F12" s="324"/>
      <c r="G12" s="325" t="s">
        <v>64</v>
      </c>
      <c r="H12" s="326"/>
      <c r="J12" s="174" t="s">
        <v>151</v>
      </c>
      <c r="L12" s="56" t="s">
        <v>4</v>
      </c>
      <c r="T12" s="291"/>
      <c r="U12" s="291"/>
      <c r="V12" s="291"/>
    </row>
    <row r="13" spans="1:24" x14ac:dyDescent="0.2">
      <c r="A13" s="24"/>
      <c r="B13" s="200"/>
      <c r="C13" s="46" t="s">
        <v>176</v>
      </c>
      <c r="D13" s="47" t="s">
        <v>177</v>
      </c>
      <c r="E13" s="50" t="s">
        <v>176</v>
      </c>
      <c r="F13" s="51" t="s">
        <v>177</v>
      </c>
      <c r="G13" s="48" t="s">
        <v>176</v>
      </c>
      <c r="H13" s="49" t="s">
        <v>177</v>
      </c>
      <c r="J13" s="58" t="s">
        <v>53</v>
      </c>
      <c r="L13" s="65"/>
      <c r="T13" s="291"/>
      <c r="U13" s="291"/>
      <c r="V13" s="291"/>
    </row>
    <row r="14" spans="1:24" x14ac:dyDescent="0.2">
      <c r="A14" s="82" t="s">
        <v>61</v>
      </c>
      <c r="B14" s="203">
        <f>'Inmatning Rapportering'!D42</f>
        <v>0</v>
      </c>
      <c r="C14" s="299">
        <v>0.39477575073711102</v>
      </c>
      <c r="D14" s="300">
        <v>2.0589646400000001</v>
      </c>
      <c r="E14" s="299">
        <v>6.829065699275361E-4</v>
      </c>
      <c r="F14" s="300">
        <v>2.1085904170214908E-5</v>
      </c>
      <c r="G14" s="299">
        <v>1.4174201614339341E-4</v>
      </c>
      <c r="H14" s="300">
        <v>1.0157099260860304E-4</v>
      </c>
      <c r="I14" s="87"/>
      <c r="J14" s="116">
        <f>B14*((C14+D14)+(E14+F14)*'GWP faktorer'!$C$8+(G14+H14)*'GWP faktorer'!$C$9)</f>
        <v>0</v>
      </c>
      <c r="K14" s="87"/>
      <c r="L14" s="118">
        <f>B14*(C14+D14)</f>
        <v>0</v>
      </c>
      <c r="T14" s="291"/>
      <c r="U14" s="291"/>
      <c r="V14" s="291"/>
    </row>
    <row r="15" spans="1:24" x14ac:dyDescent="0.2">
      <c r="A15" s="32" t="s">
        <v>130</v>
      </c>
      <c r="B15" s="203">
        <f>'Inmatning Rapportering'!D43</f>
        <v>0</v>
      </c>
      <c r="C15" s="279">
        <v>0.29159247483333334</v>
      </c>
      <c r="D15" s="298">
        <v>0</v>
      </c>
      <c r="E15" s="279">
        <v>2.6271915157004828E-3</v>
      </c>
      <c r="F15" s="279">
        <v>2.1085904170214908E-5</v>
      </c>
      <c r="G15" s="279">
        <v>2.4932887593843842E-4</v>
      </c>
      <c r="H15" s="279">
        <v>1.0157099260860304E-4</v>
      </c>
      <c r="I15" s="79"/>
      <c r="J15" s="116">
        <f>B15*((C15+D15)+(E15+F15)*'GWP faktorer'!$C$8+(G15+H15)*'GWP faktorer'!$C$9)</f>
        <v>0</v>
      </c>
      <c r="K15" s="79"/>
      <c r="L15" s="119">
        <f>B15*(C15+D15)</f>
        <v>0</v>
      </c>
      <c r="T15" s="291"/>
      <c r="U15" s="291"/>
      <c r="V15" s="291"/>
    </row>
    <row r="16" spans="1:24" s="1" customFormat="1" x14ac:dyDescent="0.2">
      <c r="A16" s="2" t="s">
        <v>149</v>
      </c>
      <c r="J16" s="28">
        <f t="shared" ref="J16:L16" si="1">SUM(J14:J15)</f>
        <v>0</v>
      </c>
      <c r="K16" s="28"/>
      <c r="L16" s="28">
        <f t="shared" si="1"/>
        <v>0</v>
      </c>
      <c r="O16" s="295"/>
      <c r="P16" s="295"/>
      <c r="Q16" s="295"/>
      <c r="R16" s="295"/>
      <c r="S16" s="295"/>
      <c r="T16" s="295"/>
      <c r="U16" s="295"/>
      <c r="V16" s="295"/>
      <c r="W16" s="295"/>
      <c r="X16" s="295"/>
    </row>
    <row r="17" spans="1:24" s="1" customFormat="1" x14ac:dyDescent="0.2">
      <c r="A17" s="2"/>
      <c r="J17" s="28"/>
      <c r="K17" s="28"/>
      <c r="L17" s="28"/>
      <c r="O17" s="295"/>
      <c r="P17" s="295"/>
      <c r="Q17" s="295"/>
      <c r="R17" s="295"/>
      <c r="S17" s="295"/>
      <c r="T17" s="295"/>
      <c r="U17" s="295"/>
      <c r="V17" s="295"/>
      <c r="W17" s="295"/>
      <c r="X17" s="295"/>
    </row>
    <row r="20" spans="1:24" s="64" customFormat="1" x14ac:dyDescent="0.2"/>
    <row r="21" spans="1:24" s="64" customFormat="1" x14ac:dyDescent="0.2"/>
    <row r="22" spans="1:24" s="64" customFormat="1" x14ac:dyDescent="0.2"/>
    <row r="23" spans="1:24" s="64" customFormat="1" x14ac:dyDescent="0.2"/>
    <row r="24" spans="1:24" s="64" customFormat="1" x14ac:dyDescent="0.2"/>
    <row r="25" spans="1:24" s="64" customFormat="1" x14ac:dyDescent="0.2"/>
    <row r="26" spans="1:24" s="64" customFormat="1" x14ac:dyDescent="0.2"/>
    <row r="27" spans="1:24" s="64" customFormat="1" x14ac:dyDescent="0.2"/>
    <row r="28" spans="1:24" s="64" customFormat="1" x14ac:dyDescent="0.2"/>
    <row r="29" spans="1:24" s="64" customFormat="1" x14ac:dyDescent="0.2"/>
    <row r="30" spans="1:24" s="64" customFormat="1" x14ac:dyDescent="0.2"/>
    <row r="31" spans="1:24" s="64" customFormat="1" x14ac:dyDescent="0.2"/>
    <row r="32" spans="1:24" s="64" customFormat="1" x14ac:dyDescent="0.2"/>
    <row r="33" spans="3:8" s="64" customFormat="1" x14ac:dyDescent="0.2"/>
    <row r="34" spans="3:8" s="64" customFormat="1" x14ac:dyDescent="0.2"/>
    <row r="35" spans="3:8" s="64" customFormat="1" x14ac:dyDescent="0.2"/>
    <row r="36" spans="3:8" s="64" customFormat="1" x14ac:dyDescent="0.2">
      <c r="C36" s="291"/>
    </row>
    <row r="37" spans="3:8" s="64" customFormat="1" x14ac:dyDescent="0.2">
      <c r="C37" s="291"/>
    </row>
    <row r="38" spans="3:8" s="64" customFormat="1" x14ac:dyDescent="0.2">
      <c r="C38" s="291"/>
      <c r="D38" s="291"/>
      <c r="E38" s="291"/>
      <c r="F38" s="291"/>
      <c r="G38" s="291"/>
      <c r="H38" s="291"/>
    </row>
    <row r="39" spans="3:8" s="64" customFormat="1" x14ac:dyDescent="0.2">
      <c r="C39" s="291"/>
      <c r="D39" s="291"/>
      <c r="E39" s="291"/>
      <c r="F39" s="291"/>
      <c r="G39" s="291"/>
      <c r="H39" s="291"/>
    </row>
    <row r="40" spans="3:8" s="64" customFormat="1" x14ac:dyDescent="0.2">
      <c r="C40" s="291"/>
      <c r="D40" s="291"/>
      <c r="E40" s="291"/>
      <c r="F40" s="291"/>
      <c r="G40" s="291"/>
      <c r="H40" s="291"/>
    </row>
    <row r="41" spans="3:8" s="64" customFormat="1" x14ac:dyDescent="0.2">
      <c r="C41" s="291"/>
      <c r="D41" s="291"/>
      <c r="E41" s="291"/>
      <c r="F41" s="291"/>
      <c r="G41" s="291"/>
      <c r="H41" s="291"/>
    </row>
    <row r="42" spans="3:8" s="64" customFormat="1" x14ac:dyDescent="0.2">
      <c r="C42" s="291"/>
      <c r="D42" s="291"/>
      <c r="E42" s="291"/>
      <c r="F42" s="291"/>
      <c r="G42" s="291"/>
      <c r="H42" s="291"/>
    </row>
    <row r="43" spans="3:8" s="64" customFormat="1" x14ac:dyDescent="0.2">
      <c r="C43" s="291"/>
      <c r="D43" s="291"/>
      <c r="E43" s="291"/>
      <c r="F43" s="291"/>
      <c r="G43" s="291"/>
      <c r="H43" s="291"/>
    </row>
    <row r="44" spans="3:8" s="64" customFormat="1" x14ac:dyDescent="0.2">
      <c r="C44" s="291"/>
      <c r="D44" s="291"/>
      <c r="E44" s="291"/>
      <c r="F44" s="291"/>
      <c r="G44" s="291"/>
      <c r="H44" s="291"/>
    </row>
    <row r="45" spans="3:8" s="64" customFormat="1" x14ac:dyDescent="0.2">
      <c r="C45" s="291"/>
      <c r="D45" s="291"/>
      <c r="E45" s="291"/>
      <c r="F45" s="291"/>
      <c r="G45" s="291"/>
      <c r="H45" s="291"/>
    </row>
    <row r="46" spans="3:8" s="64" customFormat="1" x14ac:dyDescent="0.2">
      <c r="C46" s="291"/>
      <c r="D46" s="291"/>
      <c r="E46" s="291"/>
      <c r="F46" s="291"/>
      <c r="G46" s="291"/>
      <c r="H46" s="291"/>
    </row>
    <row r="47" spans="3:8" s="64" customFormat="1" x14ac:dyDescent="0.2">
      <c r="C47" s="291"/>
      <c r="D47" s="291"/>
      <c r="E47" s="291"/>
      <c r="F47" s="291"/>
      <c r="G47" s="291"/>
      <c r="H47" s="291"/>
    </row>
    <row r="48" spans="3:8" s="64" customFormat="1" x14ac:dyDescent="0.2">
      <c r="C48" s="291"/>
      <c r="D48" s="291"/>
      <c r="E48" s="291"/>
      <c r="F48" s="291"/>
      <c r="G48" s="291"/>
      <c r="H48" s="291"/>
    </row>
    <row r="49" spans="3:8" s="64" customFormat="1" x14ac:dyDescent="0.2">
      <c r="C49" s="291"/>
      <c r="D49" s="291"/>
      <c r="E49" s="291"/>
      <c r="F49" s="291"/>
      <c r="G49" s="291"/>
      <c r="H49" s="291"/>
    </row>
    <row r="50" spans="3:8" s="64" customFormat="1" x14ac:dyDescent="0.2">
      <c r="C50" s="291"/>
      <c r="D50" s="291"/>
      <c r="E50" s="291"/>
      <c r="F50" s="291"/>
      <c r="G50" s="291"/>
      <c r="H50" s="291"/>
    </row>
    <row r="51" spans="3:8" s="64" customFormat="1" x14ac:dyDescent="0.2">
      <c r="C51" s="291"/>
      <c r="D51" s="291"/>
      <c r="E51" s="291"/>
      <c r="F51" s="291"/>
      <c r="G51" s="291"/>
      <c r="H51" s="291"/>
    </row>
    <row r="52" spans="3:8" s="64" customFormat="1" x14ac:dyDescent="0.2">
      <c r="C52" s="291"/>
    </row>
    <row r="53" spans="3:8" s="64" customFormat="1" x14ac:dyDescent="0.2">
      <c r="C53" s="291"/>
    </row>
    <row r="54" spans="3:8" s="64" customFormat="1" x14ac:dyDescent="0.2"/>
  </sheetData>
  <sheetProtection algorithmName="SHA-512" hashValue="C71g9rf+KU5L2Ldh6Jn/XTnOerGkM4fmvaBU2p/XOEy4c7AzA8JmxkKBhkvJWhapldywYVz2Ga17mYbLY+0tQg==" saltValue="3yPi/TiaYy/7svYWq4vFng==" spinCount="100000" sheet="1" objects="1" scenarios="1" selectLockedCells="1" selectUnlockedCells="1"/>
  <mergeCells count="6">
    <mergeCell ref="C1:D1"/>
    <mergeCell ref="E1:F1"/>
    <mergeCell ref="G1:H1"/>
    <mergeCell ref="C12:D12"/>
    <mergeCell ref="E12:F12"/>
    <mergeCell ref="G12:H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03"/>
  <sheetViews>
    <sheetView topLeftCell="O1" zoomScaleNormal="100" workbookViewId="0">
      <selection activeCell="AA40" sqref="AA40"/>
    </sheetView>
  </sheetViews>
  <sheetFormatPr defaultColWidth="27.140625" defaultRowHeight="12.75" x14ac:dyDescent="0.2"/>
  <cols>
    <col min="1" max="1" width="36" style="4" hidden="1" customWidth="1"/>
    <col min="2" max="2" width="17.85546875" style="4" hidden="1" customWidth="1"/>
    <col min="3" max="8" width="18.7109375" style="4" hidden="1" customWidth="1"/>
    <col min="9" max="9" width="5.85546875" style="4" hidden="1" customWidth="1"/>
    <col min="10" max="10" width="21.28515625" style="4" hidden="1" customWidth="1"/>
    <col min="11" max="11" width="6.7109375" style="64" hidden="1" customWidth="1"/>
    <col min="12" max="12" width="19" style="4" hidden="1" customWidth="1"/>
    <col min="13" max="13" width="4.85546875" style="4" hidden="1" customWidth="1"/>
    <col min="14" max="14" width="12.85546875" style="4" hidden="1" customWidth="1"/>
    <col min="15" max="15" width="18.42578125" style="64" customWidth="1"/>
    <col min="16" max="16" width="5.28515625" style="64" customWidth="1"/>
    <col min="17" max="17" width="16.85546875" style="64" customWidth="1"/>
    <col min="18" max="18" width="10.85546875" style="64" customWidth="1"/>
    <col min="19" max="19" width="16.7109375" style="64" customWidth="1"/>
    <col min="20" max="20" width="6" style="64" customWidth="1"/>
    <col min="21" max="21" width="15.85546875" style="64" customWidth="1"/>
    <col min="22" max="22" width="27.140625" style="64"/>
    <col min="23" max="16384" width="27.140625" style="4"/>
  </cols>
  <sheetData>
    <row r="1" spans="1:22" ht="27.75" customHeight="1" x14ac:dyDescent="0.2">
      <c r="A1" s="22" t="s">
        <v>225</v>
      </c>
      <c r="B1" s="204" t="s">
        <v>2</v>
      </c>
      <c r="C1" s="321" t="s">
        <v>66</v>
      </c>
      <c r="D1" s="322"/>
      <c r="E1" s="323" t="s">
        <v>67</v>
      </c>
      <c r="F1" s="324"/>
      <c r="G1" s="325" t="s">
        <v>68</v>
      </c>
      <c r="H1" s="326"/>
      <c r="J1" s="174" t="s">
        <v>151</v>
      </c>
      <c r="K1" s="176"/>
      <c r="L1" s="56" t="s">
        <v>4</v>
      </c>
    </row>
    <row r="2" spans="1:22" x14ac:dyDescent="0.2">
      <c r="A2" s="22"/>
      <c r="B2" s="204"/>
      <c r="C2" s="46" t="s">
        <v>176</v>
      </c>
      <c r="D2" s="47" t="s">
        <v>177</v>
      </c>
      <c r="E2" s="50" t="s">
        <v>176</v>
      </c>
      <c r="F2" s="51" t="s">
        <v>177</v>
      </c>
      <c r="G2" s="48" t="s">
        <v>176</v>
      </c>
      <c r="H2" s="49" t="s">
        <v>177</v>
      </c>
      <c r="J2" s="171" t="s">
        <v>53</v>
      </c>
      <c r="K2" s="9"/>
      <c r="L2" s="57"/>
      <c r="S2" s="291"/>
      <c r="T2" s="291"/>
      <c r="U2" s="291"/>
    </row>
    <row r="3" spans="1:22" s="64" customFormat="1" x14ac:dyDescent="0.2">
      <c r="A3" s="81" t="s">
        <v>0</v>
      </c>
      <c r="B3" s="205">
        <f>'Inmatning Rapportering'!D46</f>
        <v>0</v>
      </c>
      <c r="C3" s="301">
        <v>3.0074905419544825E-2</v>
      </c>
      <c r="D3" s="302">
        <v>0.15668955306408427</v>
      </c>
      <c r="E3" s="301">
        <v>7.0643285769725965E-5</v>
      </c>
      <c r="F3" s="302">
        <v>5.2394707063793782E-6</v>
      </c>
      <c r="G3" s="301">
        <v>8.4942437377322139E-6</v>
      </c>
      <c r="H3" s="302">
        <v>7.7233235193257442E-7</v>
      </c>
      <c r="I3" s="87"/>
      <c r="J3" s="114">
        <f>B3*((C3+D3)+(E3+F3)*'GWP faktorer'!$C$8+(G3+H3)*'GWP faktorer'!$C$9)</f>
        <v>0</v>
      </c>
      <c r="K3" s="87"/>
      <c r="L3" s="118">
        <f>B3*(C3+D3)</f>
        <v>0</v>
      </c>
      <c r="S3" s="291"/>
      <c r="T3" s="291"/>
      <c r="U3" s="291"/>
    </row>
    <row r="4" spans="1:22" s="64" customFormat="1" x14ac:dyDescent="0.2">
      <c r="A4" s="81" t="s">
        <v>73</v>
      </c>
      <c r="B4" s="205">
        <f>'Inmatning Rapportering'!D47</f>
        <v>0</v>
      </c>
      <c r="C4" s="301">
        <v>2.6548773224609169E-2</v>
      </c>
      <c r="D4" s="302">
        <v>0.13493759124953902</v>
      </c>
      <c r="E4" s="301">
        <v>5.0754151095276233E-5</v>
      </c>
      <c r="F4" s="302">
        <v>7.631441414640622E-6</v>
      </c>
      <c r="G4" s="301">
        <v>9.9247598576739881E-6</v>
      </c>
      <c r="H4" s="302">
        <v>8.1957177884060311E-6</v>
      </c>
      <c r="I4" s="87"/>
      <c r="J4" s="114">
        <f>B4*((C4+D4)+(E4+F4)*'GWP faktorer'!$C$8+(G4+H4)*'GWP faktorer'!$C$9)</f>
        <v>0</v>
      </c>
      <c r="K4" s="87"/>
      <c r="L4" s="118">
        <f t="shared" ref="L4:L10" si="0">B4*(C4+D4)</f>
        <v>0</v>
      </c>
      <c r="S4" s="291"/>
      <c r="T4" s="291"/>
      <c r="U4" s="291"/>
    </row>
    <row r="5" spans="1:22" s="64" customFormat="1" x14ac:dyDescent="0.2">
      <c r="A5" s="81" t="s">
        <v>76</v>
      </c>
      <c r="B5" s="205">
        <f>'Inmatning Rapportering'!D48</f>
        <v>0</v>
      </c>
      <c r="C5" s="301">
        <v>2.3557918004867638E-2</v>
      </c>
      <c r="D5" s="302">
        <v>0</v>
      </c>
      <c r="E5" s="301">
        <v>1.8418500471670967E-4</v>
      </c>
      <c r="F5" s="302">
        <v>7.631441414640622E-6</v>
      </c>
      <c r="G5" s="301">
        <v>3.8558351106230372E-5</v>
      </c>
      <c r="H5" s="302">
        <v>8.1957177884060311E-6</v>
      </c>
      <c r="I5" s="87"/>
      <c r="J5" s="115">
        <f>B5*((C5+D5)+(E5+F5)*'GWP faktorer'!$C$8+(G5+H5)*'GWP faktorer'!$C$9)</f>
        <v>0</v>
      </c>
      <c r="K5" s="23"/>
      <c r="L5" s="119">
        <f t="shared" si="0"/>
        <v>0</v>
      </c>
      <c r="S5" s="291"/>
      <c r="T5" s="291"/>
      <c r="U5" s="291"/>
    </row>
    <row r="6" spans="1:22" s="64" customFormat="1" x14ac:dyDescent="0.2">
      <c r="A6" s="81" t="s">
        <v>124</v>
      </c>
      <c r="B6" s="205">
        <f>'Inmatning Rapportering'!D49</f>
        <v>0</v>
      </c>
      <c r="C6" s="301">
        <v>2.9920200586413054E-2</v>
      </c>
      <c r="D6" s="302">
        <v>0.1549654608944471</v>
      </c>
      <c r="E6" s="301">
        <v>7.0288666126401206E-5</v>
      </c>
      <c r="F6" s="302">
        <v>5.2374636128325241E-6</v>
      </c>
      <c r="G6" s="301">
        <v>9.7026133386517173E-6</v>
      </c>
      <c r="H6" s="302">
        <v>7.6904279178215305E-7</v>
      </c>
      <c r="I6" s="87"/>
      <c r="J6" s="115">
        <f>B6*((C6+D6)+(E6+F6)*'GWP faktorer'!$C$8+(G6+H6)*'GWP faktorer'!$C$9)</f>
        <v>0</v>
      </c>
      <c r="K6" s="23"/>
      <c r="L6" s="119">
        <f t="shared" si="0"/>
        <v>0</v>
      </c>
      <c r="S6" s="291"/>
      <c r="T6" s="291"/>
      <c r="U6" s="291"/>
    </row>
    <row r="7" spans="1:22" s="64" customFormat="1" x14ac:dyDescent="0.2">
      <c r="A7" s="81" t="s">
        <v>123</v>
      </c>
      <c r="B7" s="205">
        <f>'Inmatning Rapportering'!D50</f>
        <v>0</v>
      </c>
      <c r="C7" s="301">
        <v>2.1057854183755425E-2</v>
      </c>
      <c r="D7" s="302">
        <v>1.3989398842615155E-2</v>
      </c>
      <c r="E7" s="301">
        <v>8.3099370003922031E-5</v>
      </c>
      <c r="F7" s="302">
        <v>2.7054329420873913E-5</v>
      </c>
      <c r="G7" s="301">
        <v>2.4727821610148771E-6</v>
      </c>
      <c r="H7" s="302">
        <v>4.2356049964449247E-7</v>
      </c>
      <c r="I7" s="87"/>
      <c r="J7" s="126">
        <f>B7*((C7+D7)+(E7+F7)*'GWP faktorer'!$C$8+(G7+H7)*'GWP faktorer'!$C$9)</f>
        <v>0</v>
      </c>
      <c r="K7" s="23"/>
      <c r="L7" s="43">
        <f t="shared" si="0"/>
        <v>0</v>
      </c>
      <c r="S7" s="291"/>
      <c r="T7" s="291"/>
      <c r="U7" s="291"/>
    </row>
    <row r="8" spans="1:22" s="64" customFormat="1" x14ac:dyDescent="0.2">
      <c r="A8" s="81" t="s">
        <v>74</v>
      </c>
      <c r="B8" s="205">
        <f>'Inmatning Rapportering'!D51</f>
        <v>0</v>
      </c>
      <c r="C8" s="301">
        <v>1.9094211011581957E-2</v>
      </c>
      <c r="D8" s="302">
        <v>8.0538430274939316E-2</v>
      </c>
      <c r="E8" s="301">
        <v>3.9156987360727462E-5</v>
      </c>
      <c r="F8" s="302">
        <v>2.6930879430790003E-6</v>
      </c>
      <c r="G8" s="301">
        <v>4.7187456728307774E-6</v>
      </c>
      <c r="H8" s="302">
        <v>3.9697882889334324E-7</v>
      </c>
      <c r="I8" s="87"/>
      <c r="J8" s="115">
        <f>B8*((C8+D8)+(E8+F8)*'GWP faktorer'!$C$8+(G8+H8)*'GWP faktorer'!$C$9)</f>
        <v>0</v>
      </c>
      <c r="K8" s="23"/>
      <c r="L8" s="119">
        <f t="shared" si="0"/>
        <v>0</v>
      </c>
      <c r="S8" s="291"/>
      <c r="T8" s="291"/>
      <c r="U8" s="291"/>
    </row>
    <row r="9" spans="1:22" s="64" customFormat="1" x14ac:dyDescent="0.2">
      <c r="A9" s="81" t="s">
        <v>75</v>
      </c>
      <c r="B9" s="205">
        <f>'Inmatning Rapportering'!D52</f>
        <v>0</v>
      </c>
      <c r="C9" s="301">
        <v>1.7281779063385037E-2</v>
      </c>
      <c r="D9" s="302">
        <v>6.9357921902263059E-2</v>
      </c>
      <c r="E9" s="301">
        <v>2.8933972138060303E-5</v>
      </c>
      <c r="F9" s="302">
        <v>3.92256088712528E-6</v>
      </c>
      <c r="G9" s="301">
        <v>5.4540309584808492E-6</v>
      </c>
      <c r="H9" s="302">
        <v>4.2125989432406999E-6</v>
      </c>
      <c r="I9" s="87"/>
      <c r="J9" s="115">
        <f>B9*((C9+D9)+(E9+F9)*'GWP faktorer'!$C$8+(G9+H9)*'GWP faktorer'!$C$9)</f>
        <v>0</v>
      </c>
      <c r="K9" s="23"/>
      <c r="L9" s="119">
        <f t="shared" si="0"/>
        <v>0</v>
      </c>
      <c r="S9" s="291"/>
      <c r="T9" s="291"/>
      <c r="U9" s="291"/>
    </row>
    <row r="10" spans="1:22" s="64" customFormat="1" x14ac:dyDescent="0.2">
      <c r="A10" s="81" t="s">
        <v>79</v>
      </c>
      <c r="B10" s="205">
        <f>'Inmatning Rapportering'!D53</f>
        <v>0</v>
      </c>
      <c r="C10" s="263">
        <v>7.4808840039833789E-3</v>
      </c>
      <c r="D10" s="303">
        <v>0</v>
      </c>
      <c r="E10" s="263">
        <v>5.8566635289883087E-6</v>
      </c>
      <c r="F10" s="303">
        <v>0</v>
      </c>
      <c r="G10" s="263">
        <v>7.2572920089798297E-7</v>
      </c>
      <c r="H10" s="303">
        <v>0</v>
      </c>
      <c r="I10" s="87"/>
      <c r="J10" s="115">
        <f>B10*((C10+D10)+(E10+F10)*'GWP faktorer'!$C$8+(G10+H10)*'GWP faktorer'!$C$9)</f>
        <v>0</v>
      </c>
      <c r="K10" s="23"/>
      <c r="L10" s="119">
        <f t="shared" si="0"/>
        <v>0</v>
      </c>
      <c r="S10" s="291"/>
      <c r="T10" s="291"/>
      <c r="U10" s="291"/>
    </row>
    <row r="11" spans="1:22" s="64" customFormat="1" x14ac:dyDescent="0.2">
      <c r="A11" s="81" t="s">
        <v>193</v>
      </c>
      <c r="B11" s="205">
        <f>'Inmatning Rapportering'!D54</f>
        <v>0</v>
      </c>
      <c r="C11" s="263">
        <v>8.5309618050014122E-2</v>
      </c>
      <c r="D11" s="304">
        <v>0.3928004682177359</v>
      </c>
      <c r="E11" s="263">
        <v>1.9289615293293505E-4</v>
      </c>
      <c r="F11" s="304">
        <v>6.0553944653779542E-7</v>
      </c>
      <c r="G11" s="263">
        <v>3.8869199226910099E-5</v>
      </c>
      <c r="H11" s="304">
        <v>3.4365819366265429E-5</v>
      </c>
      <c r="I11" s="87"/>
      <c r="J11" s="115">
        <f>B11*((C11+D11)+(E11+F11)*'GWP faktorer'!$C$8+(G11+H11)*'GWP faktorer'!$C$9)</f>
        <v>0</v>
      </c>
      <c r="K11" s="23"/>
      <c r="L11" s="119">
        <f t="shared" ref="L11" si="1">B11*(C11+D11)</f>
        <v>0</v>
      </c>
      <c r="S11" s="291"/>
      <c r="T11" s="291"/>
      <c r="U11" s="291"/>
    </row>
    <row r="12" spans="1:22" s="1" customFormat="1" x14ac:dyDescent="0.2">
      <c r="A12" s="140" t="s">
        <v>148</v>
      </c>
      <c r="B12" s="148"/>
      <c r="C12" s="101"/>
      <c r="D12" s="101"/>
      <c r="E12" s="101"/>
      <c r="F12" s="101"/>
      <c r="G12" s="101"/>
      <c r="H12" s="101"/>
      <c r="I12" s="101"/>
      <c r="J12" s="144">
        <f t="shared" ref="J12:L12" si="2">SUM(J3:J10)</f>
        <v>0</v>
      </c>
      <c r="K12" s="175"/>
      <c r="L12" s="144">
        <f t="shared" si="2"/>
        <v>0</v>
      </c>
      <c r="O12" s="295"/>
      <c r="P12" s="295"/>
      <c r="Q12" s="295"/>
      <c r="R12" s="295"/>
      <c r="S12" s="291"/>
      <c r="T12" s="291"/>
      <c r="U12" s="291"/>
      <c r="V12" s="295"/>
    </row>
    <row r="13" spans="1:22" x14ac:dyDescent="0.2">
      <c r="A13" s="104" t="s">
        <v>122</v>
      </c>
      <c r="B13" s="12"/>
      <c r="D13" s="127"/>
      <c r="K13" s="9"/>
      <c r="L13" s="123"/>
      <c r="S13" s="291"/>
      <c r="T13" s="291"/>
      <c r="U13" s="291"/>
    </row>
    <row r="14" spans="1:22" x14ac:dyDescent="0.2">
      <c r="A14" s="104" t="s">
        <v>41</v>
      </c>
      <c r="B14" s="12"/>
      <c r="K14" s="9"/>
      <c r="S14" s="291"/>
      <c r="T14" s="291"/>
      <c r="U14" s="291"/>
    </row>
    <row r="15" spans="1:22" x14ac:dyDescent="0.2">
      <c r="A15" s="14"/>
      <c r="B15" s="12"/>
      <c r="C15" s="16"/>
      <c r="D15" s="16"/>
      <c r="E15" s="16"/>
      <c r="F15" s="16"/>
      <c r="G15" s="16"/>
      <c r="H15" s="16"/>
      <c r="I15" s="16"/>
      <c r="J15" s="16"/>
      <c r="K15" s="9"/>
      <c r="L15" s="16"/>
      <c r="S15" s="291"/>
      <c r="T15" s="291"/>
      <c r="U15" s="291"/>
    </row>
    <row r="16" spans="1:22" ht="26.25" customHeight="1" x14ac:dyDescent="0.2">
      <c r="A16" s="21" t="s">
        <v>14</v>
      </c>
      <c r="B16" s="204" t="s">
        <v>2</v>
      </c>
      <c r="C16" s="316" t="s">
        <v>66</v>
      </c>
      <c r="D16" s="316"/>
      <c r="E16" s="327" t="s">
        <v>67</v>
      </c>
      <c r="F16" s="327"/>
      <c r="G16" s="328" t="s">
        <v>68</v>
      </c>
      <c r="H16" s="328"/>
      <c r="J16" s="174" t="s">
        <v>151</v>
      </c>
      <c r="K16" s="9"/>
      <c r="L16" s="56" t="s">
        <v>4</v>
      </c>
      <c r="S16" s="291"/>
      <c r="T16" s="291"/>
      <c r="U16" s="291"/>
    </row>
    <row r="17" spans="1:22" s="64" customFormat="1" x14ac:dyDescent="0.2">
      <c r="A17" s="105"/>
      <c r="B17" s="206"/>
      <c r="C17" s="46" t="s">
        <v>176</v>
      </c>
      <c r="D17" s="47" t="s">
        <v>177</v>
      </c>
      <c r="E17" s="50" t="s">
        <v>176</v>
      </c>
      <c r="F17" s="51" t="s">
        <v>177</v>
      </c>
      <c r="G17" s="48" t="s">
        <v>176</v>
      </c>
      <c r="H17" s="49" t="s">
        <v>177</v>
      </c>
      <c r="J17" s="80" t="s">
        <v>53</v>
      </c>
      <c r="L17" s="177"/>
      <c r="S17" s="291"/>
      <c r="T17" s="291"/>
      <c r="U17" s="291"/>
    </row>
    <row r="18" spans="1:22" s="64" customFormat="1" x14ac:dyDescent="0.2">
      <c r="A18" s="81" t="s">
        <v>80</v>
      </c>
      <c r="B18" s="205">
        <f>'Inmatning Rapportering'!D59</f>
        <v>0</v>
      </c>
      <c r="C18" s="301">
        <v>3.2938915823756229E-2</v>
      </c>
      <c r="D18" s="304">
        <v>0.17316454519174893</v>
      </c>
      <c r="E18" s="263">
        <v>7.7370592227045385E-5</v>
      </c>
      <c r="F18" s="304">
        <v>1.1836921546172686E-5</v>
      </c>
      <c r="G18" s="263">
        <v>9.30314411834531E-6</v>
      </c>
      <c r="H18" s="304">
        <v>3.8051171969984726E-6</v>
      </c>
      <c r="I18" s="87"/>
      <c r="J18" s="114">
        <f>B18*((C18+D18)+(E18+F18)*'GWP faktorer'!$C$8+(G18+H18)*'GWP faktorer'!$C$9)</f>
        <v>0</v>
      </c>
      <c r="K18" s="87"/>
      <c r="L18" s="118">
        <f>B18*(C18+D18)</f>
        <v>0</v>
      </c>
      <c r="S18" s="291"/>
      <c r="T18" s="291"/>
      <c r="U18" s="291"/>
    </row>
    <row r="19" spans="1:22" s="64" customFormat="1" x14ac:dyDescent="0.2">
      <c r="A19" s="81" t="s">
        <v>81</v>
      </c>
      <c r="B19" s="205">
        <f>'Inmatning Rapportering'!D60</f>
        <v>0</v>
      </c>
      <c r="C19" s="263">
        <v>2.7957171551696934E-2</v>
      </c>
      <c r="D19" s="304">
        <v>0.14209596364752936</v>
      </c>
      <c r="E19" s="263">
        <v>5.3446631869833721E-5</v>
      </c>
      <c r="F19" s="304">
        <v>6.5303036326083675E-6</v>
      </c>
      <c r="G19" s="263">
        <v>1.0451263099915669E-5</v>
      </c>
      <c r="H19" s="304">
        <v>8.0643349403700299E-6</v>
      </c>
      <c r="I19" s="87"/>
      <c r="J19" s="114">
        <f>B19*((C19+D19)+(E19+F19)*'GWP faktorer'!$C$8+(G19+H19)*'GWP faktorer'!$C$9)</f>
        <v>0</v>
      </c>
      <c r="K19" s="87"/>
      <c r="L19" s="118">
        <f>B19*(C19+D19)</f>
        <v>0</v>
      </c>
      <c r="S19" s="291"/>
      <c r="T19" s="291"/>
      <c r="U19" s="291"/>
    </row>
    <row r="20" spans="1:22" s="64" customFormat="1" x14ac:dyDescent="0.2">
      <c r="A20" s="81" t="s">
        <v>82</v>
      </c>
      <c r="B20" s="205">
        <f>'Inmatning Rapportering'!D61</f>
        <v>0</v>
      </c>
      <c r="C20" s="263">
        <v>3.9927512493112965E-2</v>
      </c>
      <c r="D20" s="304">
        <v>3.8076219917047377E-2</v>
      </c>
      <c r="E20" s="263">
        <v>1.5756359147747198E-4</v>
      </c>
      <c r="F20" s="304">
        <v>5.3322723659357402E-5</v>
      </c>
      <c r="G20" s="263">
        <v>4.6886088090985467E-6</v>
      </c>
      <c r="H20" s="304">
        <v>9.4929102123638868E-7</v>
      </c>
      <c r="I20" s="87"/>
      <c r="J20" s="124">
        <f>B20*((C20+D20)+(E20+F20)*'GWP faktorer'!$C$8+(G20+H20)*'GWP faktorer'!$C$9)</f>
        <v>0</v>
      </c>
      <c r="K20" s="87"/>
      <c r="L20" s="125">
        <f>B20*(C20+D20)</f>
        <v>0</v>
      </c>
      <c r="S20" s="291"/>
      <c r="T20" s="291"/>
      <c r="U20" s="291"/>
    </row>
    <row r="21" spans="1:22" x14ac:dyDescent="0.2">
      <c r="A21" s="81" t="s">
        <v>102</v>
      </c>
      <c r="B21" s="205">
        <f>'Inmatning Rapportering'!D62</f>
        <v>0</v>
      </c>
      <c r="C21" s="263">
        <v>8.504113053888639E-3</v>
      </c>
      <c r="D21" s="304">
        <v>0</v>
      </c>
      <c r="E21" s="263">
        <v>6.6577330623737386E-6</v>
      </c>
      <c r="F21" s="304">
        <v>0</v>
      </c>
      <c r="G21" s="263">
        <v>8.2499383330344978E-7</v>
      </c>
      <c r="H21" s="304">
        <v>0</v>
      </c>
      <c r="I21" s="5"/>
      <c r="J21" s="114">
        <f>B21*((C21+D21)+(E21+F21)*'GWP faktorer'!$C$8+(G21+H21)*'GWP faktorer'!$C$9)</f>
        <v>0</v>
      </c>
      <c r="K21" s="87"/>
      <c r="L21" s="118">
        <f>B21*(C21+D21)</f>
        <v>0</v>
      </c>
      <c r="S21" s="291"/>
      <c r="T21" s="291"/>
      <c r="U21" s="291"/>
    </row>
    <row r="22" spans="1:22" x14ac:dyDescent="0.2">
      <c r="A22" s="36" t="s">
        <v>120</v>
      </c>
      <c r="B22" s="205">
        <f>'Inmatning Rapportering'!D63</f>
        <v>0</v>
      </c>
      <c r="C22" s="263">
        <v>0.12629882608564161</v>
      </c>
      <c r="D22" s="304">
        <v>0.86280941893684493</v>
      </c>
      <c r="E22" s="263">
        <v>2.4144956334045585E-4</v>
      </c>
      <c r="F22" s="304">
        <v>8.9629635438294022E-7</v>
      </c>
      <c r="G22" s="263">
        <v>4.7214442211748446E-5</v>
      </c>
      <c r="H22" s="304">
        <v>4.6072540498295747E-5</v>
      </c>
      <c r="I22" s="5"/>
      <c r="J22" s="115">
        <f>B22*((C22+D22)+(E22+F22)*'GWP faktorer'!$C$8+(G22+H22)*'GWP faktorer'!$C$9)</f>
        <v>0</v>
      </c>
      <c r="K22" s="87"/>
      <c r="L22" s="119">
        <f>B22*(C22+D22)</f>
        <v>0</v>
      </c>
      <c r="S22" s="291"/>
      <c r="T22" s="291"/>
      <c r="U22" s="291"/>
    </row>
    <row r="23" spans="1:22" s="77" customFormat="1" x14ac:dyDescent="0.2">
      <c r="A23" s="140" t="s">
        <v>148</v>
      </c>
      <c r="B23" s="145"/>
      <c r="C23" s="146"/>
      <c r="D23" s="146"/>
      <c r="E23" s="146"/>
      <c r="F23" s="146"/>
      <c r="G23" s="146"/>
      <c r="H23" s="146"/>
      <c r="J23" s="147">
        <f t="shared" ref="J23:L23" si="3">SUM(J18:J22)</f>
        <v>0</v>
      </c>
      <c r="K23" s="147"/>
      <c r="L23" s="147">
        <f t="shared" si="3"/>
        <v>0</v>
      </c>
      <c r="O23" s="295"/>
      <c r="P23" s="295"/>
      <c r="Q23" s="295"/>
      <c r="R23" s="295"/>
      <c r="S23" s="291"/>
      <c r="T23" s="291"/>
      <c r="U23" s="291"/>
      <c r="V23" s="295"/>
    </row>
    <row r="24" spans="1:22" s="64" customFormat="1" x14ac:dyDescent="0.2">
      <c r="A24" s="88"/>
      <c r="B24" s="90"/>
      <c r="C24" s="9"/>
      <c r="D24" s="9"/>
      <c r="E24" s="9"/>
      <c r="F24" s="9"/>
      <c r="G24" s="9"/>
      <c r="H24" s="9"/>
      <c r="J24" s="9"/>
      <c r="L24" s="9"/>
      <c r="S24" s="291"/>
      <c r="T24" s="291"/>
      <c r="U24" s="291"/>
    </row>
    <row r="25" spans="1:22" x14ac:dyDescent="0.2">
      <c r="A25" s="19" t="s">
        <v>40</v>
      </c>
      <c r="B25" s="12"/>
      <c r="S25" s="291"/>
      <c r="T25" s="291"/>
      <c r="U25" s="291"/>
    </row>
    <row r="26" spans="1:22" ht="26.25" customHeight="1" x14ac:dyDescent="0.2">
      <c r="A26" s="21" t="s">
        <v>23</v>
      </c>
      <c r="B26" s="206" t="s">
        <v>2</v>
      </c>
      <c r="C26" s="321" t="s">
        <v>66</v>
      </c>
      <c r="D26" s="322"/>
      <c r="E26" s="323" t="s">
        <v>67</v>
      </c>
      <c r="F26" s="324"/>
      <c r="G26" s="325" t="s">
        <v>68</v>
      </c>
      <c r="H26" s="326"/>
      <c r="J26" s="174" t="s">
        <v>151</v>
      </c>
      <c r="L26" s="56" t="s">
        <v>4</v>
      </c>
      <c r="S26" s="291"/>
      <c r="T26" s="291"/>
      <c r="U26" s="291"/>
    </row>
    <row r="27" spans="1:22" x14ac:dyDescent="0.2">
      <c r="A27" s="21"/>
      <c r="B27" s="206"/>
      <c r="C27" s="46" t="s">
        <v>176</v>
      </c>
      <c r="D27" s="47" t="s">
        <v>177</v>
      </c>
      <c r="E27" s="50" t="s">
        <v>176</v>
      </c>
      <c r="F27" s="51" t="s">
        <v>177</v>
      </c>
      <c r="G27" s="48" t="s">
        <v>176</v>
      </c>
      <c r="H27" s="49" t="s">
        <v>177</v>
      </c>
      <c r="J27" s="58" t="s">
        <v>53</v>
      </c>
      <c r="L27" s="65"/>
      <c r="S27" s="291"/>
      <c r="T27" s="291"/>
      <c r="U27" s="291"/>
    </row>
    <row r="28" spans="1:22" x14ac:dyDescent="0.2">
      <c r="A28" s="34" t="s">
        <v>85</v>
      </c>
      <c r="B28" s="224">
        <f>'Inmatning Rapportering'!D66</f>
        <v>0</v>
      </c>
      <c r="C28" s="305">
        <v>2.0090646145073384E-2</v>
      </c>
      <c r="D28" s="305">
        <v>0.10675716308986766</v>
      </c>
      <c r="E28" s="305">
        <v>4.7191146144137823E-5</v>
      </c>
      <c r="F28" s="305">
        <v>4.8003130146385816E-5</v>
      </c>
      <c r="G28" s="305">
        <v>5.6743269122262876E-6</v>
      </c>
      <c r="H28" s="305">
        <v>1.7521924152743655E-6</v>
      </c>
      <c r="I28" s="5"/>
      <c r="J28" s="117">
        <f>B28*((C28+D28)+(E28+F28)*'GWP faktorer'!$C$8+(G28+H28)*'GWP faktorer'!$C$9)</f>
        <v>0</v>
      </c>
      <c r="K28" s="87"/>
      <c r="L28" s="27">
        <f>B28*(C28+D28)</f>
        <v>0</v>
      </c>
      <c r="S28" s="291"/>
      <c r="T28" s="291"/>
      <c r="U28" s="291"/>
    </row>
    <row r="29" spans="1:22" x14ac:dyDescent="0.2">
      <c r="A29" s="34" t="s">
        <v>86</v>
      </c>
      <c r="B29" s="224">
        <f>'Inmatning Rapportering'!D67</f>
        <v>0</v>
      </c>
      <c r="C29" s="305">
        <v>1.0144376637868963E-2</v>
      </c>
      <c r="D29" s="305">
        <v>5.3904929303700541E-2</v>
      </c>
      <c r="E29" s="305">
        <v>2.3828241112904392E-5</v>
      </c>
      <c r="F29" s="305">
        <v>1.5569411932734627E-4</v>
      </c>
      <c r="G29" s="305">
        <v>2.8651397744186007E-6</v>
      </c>
      <c r="H29" s="305">
        <v>9.3642552197564959E-7</v>
      </c>
      <c r="I29" s="5"/>
      <c r="J29" s="117">
        <f>B29*((C29+D29)+(E29+F29)*'GWP faktorer'!$C$8+(G29+H29)*'GWP faktorer'!$C$9)</f>
        <v>0</v>
      </c>
      <c r="K29" s="87"/>
      <c r="L29" s="27">
        <f>B29*(C29+D29)</f>
        <v>0</v>
      </c>
      <c r="S29" s="291"/>
      <c r="T29" s="291"/>
      <c r="U29" s="291"/>
    </row>
    <row r="30" spans="1:22" x14ac:dyDescent="0.2">
      <c r="A30" s="34" t="s">
        <v>190</v>
      </c>
      <c r="B30" s="224">
        <f>'Inmatning Rapportering'!D68</f>
        <v>0</v>
      </c>
      <c r="C30" s="305">
        <v>1.5694055636711055E-3</v>
      </c>
      <c r="D30" s="305">
        <v>0</v>
      </c>
      <c r="E30" s="305">
        <v>1.2286623241383873E-6</v>
      </c>
      <c r="F30" s="305">
        <v>0</v>
      </c>
      <c r="G30" s="305">
        <v>1.522498470770849E-7</v>
      </c>
      <c r="H30" s="305">
        <v>0</v>
      </c>
      <c r="I30" s="5"/>
      <c r="J30" s="117">
        <f>B30*((C30+D30)+(E30+F30)*'GWP faktorer'!$C$8+(G30+H30)*'GWP faktorer'!$C$9)</f>
        <v>0</v>
      </c>
      <c r="K30" s="87"/>
      <c r="L30" s="27">
        <f>B30*(C30+D30)</f>
        <v>0</v>
      </c>
      <c r="S30" s="291"/>
      <c r="T30" s="291"/>
      <c r="U30" s="291"/>
    </row>
    <row r="31" spans="1:22" x14ac:dyDescent="0.2">
      <c r="A31" s="34" t="s">
        <v>191</v>
      </c>
      <c r="B31" s="224">
        <f>'Inmatning Rapportering'!D69</f>
        <v>0</v>
      </c>
      <c r="C31" s="305">
        <v>0</v>
      </c>
      <c r="D31" s="305">
        <v>0</v>
      </c>
      <c r="E31" s="305">
        <v>0</v>
      </c>
      <c r="F31" s="305">
        <v>0</v>
      </c>
      <c r="G31" s="305">
        <v>0</v>
      </c>
      <c r="H31" s="305">
        <v>0</v>
      </c>
      <c r="I31" s="5"/>
      <c r="J31" s="117">
        <f>B31*((C31+D31)+(E31+F31)*'GWP faktorer'!$C$8+(G31+H31)*'GWP faktorer'!$C$9)</f>
        <v>0</v>
      </c>
      <c r="K31" s="87"/>
      <c r="L31" s="27">
        <f>B31*(C31+D31)</f>
        <v>0</v>
      </c>
      <c r="S31" s="291"/>
      <c r="T31" s="291"/>
      <c r="U31" s="291"/>
    </row>
    <row r="32" spans="1:22" s="1" customFormat="1" x14ac:dyDescent="0.2">
      <c r="A32" s="142" t="s">
        <v>148</v>
      </c>
      <c r="B32" s="122"/>
      <c r="C32" s="101"/>
      <c r="D32" s="101"/>
      <c r="E32" s="101"/>
      <c r="F32" s="101"/>
      <c r="G32" s="101"/>
      <c r="H32" s="101"/>
      <c r="I32" s="101"/>
      <c r="J32" s="144">
        <f>SUM(J28:J31)</f>
        <v>0</v>
      </c>
      <c r="K32" s="175"/>
      <c r="L32" s="144">
        <f>SUM(L28:L31)</f>
        <v>0</v>
      </c>
      <c r="O32" s="295"/>
      <c r="P32" s="295"/>
      <c r="Q32" s="295"/>
      <c r="R32" s="295"/>
      <c r="S32" s="295"/>
      <c r="T32" s="295"/>
      <c r="U32" s="295"/>
      <c r="V32" s="295"/>
    </row>
    <row r="33" spans="1:12" x14ac:dyDescent="0.2">
      <c r="A33" s="143"/>
      <c r="B33" s="16"/>
      <c r="C33" s="5"/>
      <c r="D33" s="5"/>
      <c r="E33" s="5"/>
      <c r="F33" s="5"/>
      <c r="G33" s="5"/>
      <c r="H33" s="5"/>
      <c r="I33" s="5"/>
      <c r="J33" s="5"/>
      <c r="K33" s="87"/>
      <c r="L33" s="5"/>
    </row>
    <row r="35" spans="1:12" s="64" customFormat="1" x14ac:dyDescent="0.2"/>
    <row r="36" spans="1:12" s="64" customFormat="1" x14ac:dyDescent="0.2"/>
    <row r="37" spans="1:12" s="64" customFormat="1" x14ac:dyDescent="0.2"/>
    <row r="38" spans="1:12" s="64" customFormat="1" x14ac:dyDescent="0.2"/>
    <row r="39" spans="1:12" s="64" customFormat="1" x14ac:dyDescent="0.2"/>
    <row r="40" spans="1:12" s="64" customFormat="1" x14ac:dyDescent="0.2"/>
    <row r="41" spans="1:12" s="64" customFormat="1" x14ac:dyDescent="0.2"/>
    <row r="42" spans="1:12" s="64" customFormat="1" x14ac:dyDescent="0.2"/>
    <row r="43" spans="1:12" s="64" customFormat="1" x14ac:dyDescent="0.2"/>
    <row r="44" spans="1:12" s="64" customFormat="1" x14ac:dyDescent="0.2"/>
    <row r="45" spans="1:12" s="64" customFormat="1" x14ac:dyDescent="0.2"/>
    <row r="46" spans="1:12" s="64" customFormat="1" x14ac:dyDescent="0.2"/>
    <row r="47" spans="1:12" s="64" customFormat="1" x14ac:dyDescent="0.2"/>
    <row r="48" spans="1:12" s="64" customFormat="1" x14ac:dyDescent="0.2"/>
    <row r="49" s="64" customFormat="1" x14ac:dyDescent="0.2"/>
    <row r="50" s="64" customFormat="1" x14ac:dyDescent="0.2"/>
    <row r="51" s="64" customFormat="1" x14ac:dyDescent="0.2"/>
    <row r="52" s="64" customFormat="1" x14ac:dyDescent="0.2"/>
    <row r="53" s="64" customFormat="1" x14ac:dyDescent="0.2"/>
    <row r="54" s="64" customFormat="1" x14ac:dyDescent="0.2"/>
    <row r="55" s="64" customFormat="1" x14ac:dyDescent="0.2"/>
    <row r="56" s="64" customFormat="1" x14ac:dyDescent="0.2"/>
    <row r="57" s="64" customFormat="1" x14ac:dyDescent="0.2"/>
    <row r="58" s="64" customFormat="1" x14ac:dyDescent="0.2"/>
    <row r="59" s="64" customFormat="1" x14ac:dyDescent="0.2"/>
    <row r="60" s="64" customFormat="1" x14ac:dyDescent="0.2"/>
    <row r="61" s="64" customFormat="1" x14ac:dyDescent="0.2"/>
    <row r="62" s="64" customFormat="1" x14ac:dyDescent="0.2"/>
    <row r="63" s="64" customFormat="1" x14ac:dyDescent="0.2"/>
    <row r="64" s="64" customFormat="1" x14ac:dyDescent="0.2"/>
    <row r="65" spans="3:8" s="64" customFormat="1" x14ac:dyDescent="0.2"/>
    <row r="66" spans="3:8" s="64" customFormat="1" x14ac:dyDescent="0.2"/>
    <row r="67" spans="3:8" s="64" customFormat="1" x14ac:dyDescent="0.2"/>
    <row r="68" spans="3:8" s="64" customFormat="1" x14ac:dyDescent="0.2"/>
    <row r="69" spans="3:8" s="64" customFormat="1" x14ac:dyDescent="0.2"/>
    <row r="70" spans="3:8" s="64" customFormat="1" x14ac:dyDescent="0.2">
      <c r="C70" s="291"/>
      <c r="D70" s="291"/>
      <c r="E70" s="291"/>
      <c r="F70" s="291"/>
      <c r="G70" s="291"/>
      <c r="H70" s="291"/>
    </row>
    <row r="71" spans="3:8" s="64" customFormat="1" x14ac:dyDescent="0.2">
      <c r="C71" s="291"/>
      <c r="D71" s="291"/>
      <c r="E71" s="291"/>
      <c r="F71" s="291"/>
      <c r="G71" s="291"/>
      <c r="H71" s="291"/>
    </row>
    <row r="72" spans="3:8" s="64" customFormat="1" x14ac:dyDescent="0.2">
      <c r="C72" s="291"/>
      <c r="D72" s="291"/>
      <c r="E72" s="291"/>
      <c r="F72" s="291"/>
      <c r="G72" s="291"/>
      <c r="H72" s="291"/>
    </row>
    <row r="73" spans="3:8" s="64" customFormat="1" x14ac:dyDescent="0.2">
      <c r="C73" s="291"/>
      <c r="D73" s="291"/>
      <c r="E73" s="291"/>
      <c r="F73" s="291"/>
      <c r="G73" s="291"/>
      <c r="H73" s="291"/>
    </row>
    <row r="74" spans="3:8" s="64" customFormat="1" x14ac:dyDescent="0.2">
      <c r="C74" s="291"/>
      <c r="D74" s="291"/>
      <c r="E74" s="291"/>
      <c r="F74" s="291"/>
      <c r="G74" s="291"/>
      <c r="H74" s="291"/>
    </row>
    <row r="75" spans="3:8" s="64" customFormat="1" x14ac:dyDescent="0.2">
      <c r="C75" s="291"/>
      <c r="D75" s="291"/>
      <c r="E75" s="291"/>
      <c r="F75" s="291"/>
      <c r="G75" s="291"/>
      <c r="H75" s="291"/>
    </row>
    <row r="76" spans="3:8" s="64" customFormat="1" x14ac:dyDescent="0.2">
      <c r="C76" s="291"/>
      <c r="D76" s="291"/>
      <c r="E76" s="291"/>
      <c r="F76" s="291"/>
      <c r="G76" s="291"/>
      <c r="H76" s="291"/>
    </row>
    <row r="77" spans="3:8" s="64" customFormat="1" x14ac:dyDescent="0.2">
      <c r="C77" s="291"/>
      <c r="D77" s="291"/>
      <c r="E77" s="291"/>
      <c r="F77" s="291"/>
      <c r="G77" s="291"/>
      <c r="H77" s="291"/>
    </row>
    <row r="78" spans="3:8" s="64" customFormat="1" x14ac:dyDescent="0.2">
      <c r="C78" s="291"/>
      <c r="D78" s="291"/>
      <c r="E78" s="291"/>
      <c r="F78" s="291"/>
      <c r="G78" s="291"/>
      <c r="H78" s="291"/>
    </row>
    <row r="79" spans="3:8" s="64" customFormat="1" x14ac:dyDescent="0.2">
      <c r="C79" s="291"/>
      <c r="D79" s="291"/>
      <c r="E79" s="291"/>
      <c r="F79" s="291"/>
      <c r="G79" s="291"/>
      <c r="H79" s="291"/>
    </row>
    <row r="80" spans="3:8" s="64" customFormat="1" x14ac:dyDescent="0.2">
      <c r="C80" s="291"/>
      <c r="D80" s="291"/>
      <c r="E80" s="291"/>
      <c r="F80" s="291"/>
      <c r="G80" s="291"/>
      <c r="H80" s="291"/>
    </row>
    <row r="81" spans="3:8" s="64" customFormat="1" x14ac:dyDescent="0.2">
      <c r="C81" s="291"/>
      <c r="D81" s="291"/>
      <c r="E81" s="291"/>
      <c r="F81" s="291"/>
      <c r="G81" s="291"/>
      <c r="H81" s="291"/>
    </row>
    <row r="82" spans="3:8" s="64" customFormat="1" x14ac:dyDescent="0.2">
      <c r="C82" s="291"/>
      <c r="D82" s="291"/>
      <c r="E82" s="291"/>
      <c r="F82" s="291"/>
      <c r="G82" s="291"/>
      <c r="H82" s="291"/>
    </row>
    <row r="83" spans="3:8" s="64" customFormat="1" x14ac:dyDescent="0.2">
      <c r="C83" s="291"/>
      <c r="D83" s="291"/>
      <c r="E83" s="291"/>
      <c r="F83" s="291"/>
      <c r="G83" s="291"/>
      <c r="H83" s="291"/>
    </row>
    <row r="84" spans="3:8" s="64" customFormat="1" x14ac:dyDescent="0.2">
      <c r="C84" s="291"/>
      <c r="D84" s="291"/>
      <c r="E84" s="291"/>
      <c r="F84" s="291"/>
      <c r="G84" s="291"/>
      <c r="H84" s="291"/>
    </row>
    <row r="85" spans="3:8" s="64" customFormat="1" x14ac:dyDescent="0.2">
      <c r="C85" s="291"/>
      <c r="D85" s="291"/>
      <c r="E85" s="291"/>
      <c r="F85" s="291"/>
      <c r="G85" s="291"/>
      <c r="H85" s="291"/>
    </row>
    <row r="86" spans="3:8" s="64" customFormat="1" x14ac:dyDescent="0.2">
      <c r="C86" s="291"/>
      <c r="D86" s="291"/>
      <c r="E86" s="291"/>
      <c r="F86" s="291"/>
      <c r="G86" s="291"/>
      <c r="H86" s="291"/>
    </row>
    <row r="87" spans="3:8" s="64" customFormat="1" x14ac:dyDescent="0.2">
      <c r="C87" s="291"/>
      <c r="D87" s="291"/>
      <c r="E87" s="291"/>
      <c r="F87" s="291"/>
      <c r="G87" s="291"/>
      <c r="H87" s="291"/>
    </row>
    <row r="88" spans="3:8" s="64" customFormat="1" x14ac:dyDescent="0.2">
      <c r="C88" s="291"/>
      <c r="D88" s="291"/>
      <c r="E88" s="291"/>
      <c r="F88" s="291"/>
      <c r="G88" s="291"/>
      <c r="H88" s="291"/>
    </row>
    <row r="89" spans="3:8" s="64" customFormat="1" x14ac:dyDescent="0.2">
      <c r="C89" s="291"/>
      <c r="D89" s="291"/>
      <c r="E89" s="291"/>
      <c r="F89" s="291"/>
      <c r="G89" s="291"/>
      <c r="H89" s="291"/>
    </row>
    <row r="90" spans="3:8" s="64" customFormat="1" x14ac:dyDescent="0.2">
      <c r="C90" s="291"/>
      <c r="D90" s="291"/>
      <c r="E90" s="291"/>
      <c r="F90" s="291"/>
      <c r="G90" s="291"/>
      <c r="H90" s="291"/>
    </row>
    <row r="91" spans="3:8" s="64" customFormat="1" x14ac:dyDescent="0.2">
      <c r="C91" s="291"/>
      <c r="D91" s="291"/>
      <c r="E91" s="291"/>
      <c r="F91" s="291"/>
      <c r="G91" s="291"/>
      <c r="H91" s="291"/>
    </row>
    <row r="92" spans="3:8" s="64" customFormat="1" x14ac:dyDescent="0.2">
      <c r="C92" s="291"/>
      <c r="D92" s="291"/>
      <c r="E92" s="291"/>
      <c r="F92" s="291"/>
      <c r="G92" s="291"/>
      <c r="H92" s="291"/>
    </row>
    <row r="93" spans="3:8" s="64" customFormat="1" x14ac:dyDescent="0.2">
      <c r="C93" s="291"/>
      <c r="D93" s="291"/>
      <c r="E93" s="291"/>
      <c r="F93" s="291"/>
      <c r="G93" s="291"/>
      <c r="H93" s="291"/>
    </row>
    <row r="94" spans="3:8" s="64" customFormat="1" x14ac:dyDescent="0.2">
      <c r="C94" s="291"/>
      <c r="D94" s="291"/>
      <c r="E94" s="291"/>
      <c r="F94" s="291"/>
      <c r="G94" s="291"/>
      <c r="H94" s="291"/>
    </row>
    <row r="95" spans="3:8" s="64" customFormat="1" x14ac:dyDescent="0.2">
      <c r="C95" s="291"/>
      <c r="D95" s="291"/>
      <c r="E95" s="291"/>
      <c r="F95" s="291"/>
      <c r="G95" s="291"/>
      <c r="H95" s="291"/>
    </row>
    <row r="96" spans="3:8" s="64" customFormat="1" x14ac:dyDescent="0.2">
      <c r="C96" s="291"/>
      <c r="D96" s="291"/>
      <c r="E96" s="291"/>
      <c r="F96" s="291"/>
      <c r="G96" s="291"/>
      <c r="H96" s="291"/>
    </row>
    <row r="97" spans="3:8" s="64" customFormat="1" x14ac:dyDescent="0.2">
      <c r="C97" s="291"/>
      <c r="D97" s="291"/>
      <c r="E97" s="291"/>
      <c r="F97" s="291"/>
      <c r="G97" s="291"/>
      <c r="H97" s="291"/>
    </row>
    <row r="98" spans="3:8" s="64" customFormat="1" x14ac:dyDescent="0.2">
      <c r="C98" s="291"/>
      <c r="D98" s="291"/>
      <c r="E98" s="291"/>
      <c r="F98" s="291"/>
      <c r="G98" s="291"/>
      <c r="H98" s="291"/>
    </row>
    <row r="99" spans="3:8" s="64" customFormat="1" x14ac:dyDescent="0.2">
      <c r="C99" s="291"/>
      <c r="D99" s="291"/>
      <c r="E99" s="291"/>
      <c r="F99" s="291"/>
      <c r="G99" s="291"/>
      <c r="H99" s="291"/>
    </row>
    <row r="100" spans="3:8" s="64" customFormat="1" x14ac:dyDescent="0.2">
      <c r="C100" s="291"/>
      <c r="D100" s="291"/>
      <c r="E100" s="291"/>
      <c r="F100" s="291"/>
      <c r="G100" s="291"/>
      <c r="H100" s="291"/>
    </row>
    <row r="101" spans="3:8" s="64" customFormat="1" x14ac:dyDescent="0.2"/>
    <row r="102" spans="3:8" s="64" customFormat="1" x14ac:dyDescent="0.2"/>
    <row r="103" spans="3:8" s="64" customFormat="1" x14ac:dyDescent="0.2"/>
  </sheetData>
  <sheetProtection algorithmName="SHA-512" hashValue="Doj270Z1/59MPFo9092b3R4e4qYfJlvOTTWZfDYks7DXbGMoTffXpGbQLWZ4NjPzhv7zrOSgJqlNHHGxmR7v/w==" saltValue="vuhXZ1FixNhdejKK640owA==" spinCount="100000" sheet="1" objects="1" scenarios="1" selectLockedCells="1" selectUnlockedCells="1"/>
  <mergeCells count="9">
    <mergeCell ref="E26:F26"/>
    <mergeCell ref="G26:H26"/>
    <mergeCell ref="C1:D1"/>
    <mergeCell ref="E1:F1"/>
    <mergeCell ref="G1:H1"/>
    <mergeCell ref="C16:D16"/>
    <mergeCell ref="E16:F16"/>
    <mergeCell ref="G16:H16"/>
    <mergeCell ref="C26:D2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60"/>
  <sheetViews>
    <sheetView topLeftCell="X1" zoomScaleNormal="100" workbookViewId="0">
      <selection activeCell="AA40" sqref="AA40"/>
    </sheetView>
  </sheetViews>
  <sheetFormatPr defaultColWidth="9.140625" defaultRowHeight="12.75" x14ac:dyDescent="0.2"/>
  <cols>
    <col min="1" max="1" width="36.85546875" style="74" hidden="1" customWidth="1"/>
    <col min="2" max="2" width="15" style="74" hidden="1" customWidth="1"/>
    <col min="3" max="3" width="13.7109375" style="74" hidden="1" customWidth="1"/>
    <col min="4" max="4" width="15.140625" style="74" hidden="1" customWidth="1"/>
    <col min="5" max="15" width="13.7109375" style="74" hidden="1" customWidth="1"/>
    <col min="16" max="16" width="14.28515625" style="74" hidden="1" customWidth="1"/>
    <col min="17" max="17" width="13.7109375" style="74" hidden="1" customWidth="1"/>
    <col min="18" max="18" width="8.7109375" style="74" hidden="1" customWidth="1"/>
    <col min="19" max="19" width="12.7109375" style="74" hidden="1" customWidth="1"/>
    <col min="20" max="20" width="14.85546875" style="74" hidden="1" customWidth="1"/>
    <col min="21" max="21" width="13.140625" style="74" hidden="1" customWidth="1"/>
    <col min="22" max="23" width="0" style="74" hidden="1" customWidth="1"/>
    <col min="24" max="16384" width="9.140625" style="74"/>
  </cols>
  <sheetData>
    <row r="1" spans="1:21" ht="36.6" customHeight="1" x14ac:dyDescent="0.2">
      <c r="A1" s="84" t="s">
        <v>87</v>
      </c>
      <c r="B1" s="30"/>
      <c r="C1" s="329" t="s">
        <v>152</v>
      </c>
      <c r="D1" s="330"/>
      <c r="E1" s="330"/>
      <c r="F1" s="330"/>
      <c r="G1" s="331"/>
      <c r="H1" s="323" t="s">
        <v>153</v>
      </c>
      <c r="I1" s="332"/>
      <c r="J1" s="332"/>
      <c r="K1" s="332"/>
      <c r="L1" s="324"/>
      <c r="M1" s="325" t="s">
        <v>154</v>
      </c>
      <c r="N1" s="333"/>
      <c r="O1" s="333"/>
      <c r="P1" s="333"/>
      <c r="Q1" s="326"/>
      <c r="R1"/>
      <c r="S1"/>
      <c r="T1"/>
      <c r="U1"/>
    </row>
    <row r="2" spans="1:21" ht="72" customHeight="1" x14ac:dyDescent="0.2">
      <c r="A2" s="107" t="s">
        <v>131</v>
      </c>
      <c r="B2" s="30"/>
      <c r="C2" s="253" t="s">
        <v>188</v>
      </c>
      <c r="D2" s="46" t="s">
        <v>128</v>
      </c>
      <c r="E2" s="46" t="s">
        <v>127</v>
      </c>
      <c r="F2" s="46" t="s">
        <v>125</v>
      </c>
      <c r="G2" s="46" t="s">
        <v>126</v>
      </c>
      <c r="H2" s="50" t="s">
        <v>188</v>
      </c>
      <c r="I2" s="50" t="s">
        <v>128</v>
      </c>
      <c r="J2" s="50" t="s">
        <v>127</v>
      </c>
      <c r="K2" s="50" t="s">
        <v>125</v>
      </c>
      <c r="L2" s="50" t="s">
        <v>126</v>
      </c>
      <c r="M2" s="48" t="s">
        <v>188</v>
      </c>
      <c r="N2" s="48" t="s">
        <v>128</v>
      </c>
      <c r="O2" s="48" t="s">
        <v>127</v>
      </c>
      <c r="P2" s="48" t="s">
        <v>125</v>
      </c>
      <c r="Q2" s="48" t="s">
        <v>126</v>
      </c>
      <c r="R2"/>
      <c r="S2"/>
      <c r="T2"/>
      <c r="U2"/>
    </row>
    <row r="3" spans="1:21" ht="12.95" customHeight="1" x14ac:dyDescent="0.2">
      <c r="A3" s="85" t="s">
        <v>77</v>
      </c>
      <c r="B3" s="30"/>
      <c r="C3" s="307">
        <v>6.233453892928685E-6</v>
      </c>
      <c r="D3" s="263">
        <v>2.7795980530029491E-3</v>
      </c>
      <c r="E3" s="263">
        <v>6.2665660000079219E-3</v>
      </c>
      <c r="F3" s="263">
        <v>1.8903443917431349E-2</v>
      </c>
      <c r="G3" s="263">
        <v>6.9915725860173486E-2</v>
      </c>
      <c r="H3" s="263"/>
      <c r="I3" s="263">
        <v>1.5165576240632931E-6</v>
      </c>
      <c r="J3" s="263">
        <v>4.9059935329437158E-6</v>
      </c>
      <c r="K3" s="263">
        <v>3.2640141412884196E-5</v>
      </c>
      <c r="L3" s="263">
        <v>1.2169700426710315E-4</v>
      </c>
      <c r="M3" s="263"/>
      <c r="N3" s="263">
        <v>8.3251896708023663E-7</v>
      </c>
      <c r="O3" s="263">
        <v>6.0792680826739409E-7</v>
      </c>
      <c r="P3" s="263">
        <v>6.5398843218867741E-7</v>
      </c>
      <c r="Q3" s="263">
        <v>2.1814164774714038E-6</v>
      </c>
      <c r="R3" s="75"/>
      <c r="S3"/>
      <c r="T3"/>
      <c r="U3"/>
    </row>
    <row r="4" spans="1:21" ht="12.95" customHeight="1" x14ac:dyDescent="0.2">
      <c r="A4" s="85" t="s">
        <v>95</v>
      </c>
      <c r="B4" s="30"/>
      <c r="C4" s="307">
        <v>6.3609114676173504E-6</v>
      </c>
      <c r="D4" s="263">
        <v>2.8364334499643342E-3</v>
      </c>
      <c r="E4" s="263">
        <v>6.3947006293333343E-3</v>
      </c>
      <c r="F4" s="263">
        <v>1.9289969133846643E-2</v>
      </c>
      <c r="G4" s="263">
        <v>7.1345316742500289E-2</v>
      </c>
      <c r="H4" s="263"/>
      <c r="I4" s="263">
        <v>1.5475671991654676E-6</v>
      </c>
      <c r="J4" s="263">
        <v>5.0063080692967709E-6</v>
      </c>
      <c r="K4" s="263">
        <v>3.3307545605397875E-5</v>
      </c>
      <c r="L4" s="263">
        <v>1.2418538475041072E-4</v>
      </c>
      <c r="M4" s="263"/>
      <c r="N4" s="263">
        <v>8.495417686039207E-7</v>
      </c>
      <c r="O4" s="263">
        <v>6.2035729670942516E-7</v>
      </c>
      <c r="P4" s="263">
        <v>6.6736075849011551E-7</v>
      </c>
      <c r="Q4" s="263">
        <v>2.226020650114729E-6</v>
      </c>
      <c r="R4" s="75"/>
      <c r="S4"/>
      <c r="T4"/>
      <c r="U4"/>
    </row>
    <row r="5" spans="1:21" ht="12.95" customHeight="1" x14ac:dyDescent="0.2">
      <c r="A5" s="85" t="s">
        <v>96</v>
      </c>
      <c r="B5" s="30"/>
      <c r="C5" s="307">
        <v>5.7176014938522764E-6</v>
      </c>
      <c r="D5" s="263">
        <v>2.5495711130850526E-3</v>
      </c>
      <c r="E5" s="263">
        <v>5.7479733929876198E-3</v>
      </c>
      <c r="F5" s="263">
        <v>1.7339080554340559E-2</v>
      </c>
      <c r="G5" s="263">
        <v>6.4129817190975991E-2</v>
      </c>
      <c r="H5" s="263"/>
      <c r="I5" s="263">
        <v>1.3910541869402336E-6</v>
      </c>
      <c r="J5" s="263">
        <v>4.4999957382550769E-6</v>
      </c>
      <c r="K5" s="263">
        <v>2.9938991208961105E-5</v>
      </c>
      <c r="L5" s="263">
        <v>1.1162591162890896E-4</v>
      </c>
      <c r="M5" s="263"/>
      <c r="N5" s="263">
        <v>7.6362346968478229E-7</v>
      </c>
      <c r="O5" s="263">
        <v>5.5761754026055904E-7</v>
      </c>
      <c r="P5" s="263">
        <v>5.9986731290110952E-7</v>
      </c>
      <c r="Q5" s="263">
        <v>2.0008923342568413E-6</v>
      </c>
      <c r="R5" s="75"/>
      <c r="S5"/>
      <c r="T5"/>
      <c r="U5"/>
    </row>
    <row r="6" spans="1:21" ht="12.95" customHeight="1" x14ac:dyDescent="0.2">
      <c r="A6" s="85" t="s">
        <v>97</v>
      </c>
      <c r="B6" s="30"/>
      <c r="C6" s="307">
        <v>1.4353203635051348E-5</v>
      </c>
      <c r="D6" s="263">
        <v>6.4003259771604785E-3</v>
      </c>
      <c r="E6" s="263">
        <v>1.4429447852760739E-2</v>
      </c>
      <c r="F6" s="263">
        <v>4.3527229784832394E-2</v>
      </c>
      <c r="G6" s="263">
        <v>0.16098854147327474</v>
      </c>
      <c r="H6" s="263"/>
      <c r="I6" s="263">
        <v>3.4920384070159558E-6</v>
      </c>
      <c r="J6" s="263">
        <v>1.1296582187038848E-5</v>
      </c>
      <c r="K6" s="263">
        <v>7.5157465575780008E-5</v>
      </c>
      <c r="L6" s="263">
        <v>2.802205509216924E-4</v>
      </c>
      <c r="M6" s="263"/>
      <c r="N6" s="263">
        <v>1.9169652121917048E-6</v>
      </c>
      <c r="O6" s="263">
        <v>1.3998174084783517E-6</v>
      </c>
      <c r="P6" s="263">
        <v>1.5058792931508809E-6</v>
      </c>
      <c r="Q6" s="263">
        <v>5.0229480239714782E-6</v>
      </c>
      <c r="R6" s="75"/>
      <c r="S6"/>
      <c r="T6"/>
      <c r="U6"/>
    </row>
    <row r="7" spans="1:21" ht="12.95" customHeight="1" x14ac:dyDescent="0.2">
      <c r="A7" s="85" t="s">
        <v>78</v>
      </c>
      <c r="B7" s="30"/>
      <c r="C7" s="307">
        <v>5.9309809155923979E-6</v>
      </c>
      <c r="D7" s="263">
        <v>2.6447204533075843E-3</v>
      </c>
      <c r="E7" s="263">
        <v>5.9624862862160243E-3</v>
      </c>
      <c r="F7" s="263">
        <v>1.7986170594835458E-2</v>
      </c>
      <c r="G7" s="263">
        <v>6.6523125525462676E-2</v>
      </c>
      <c r="H7" s="263"/>
      <c r="I7" s="263">
        <v>1.4429679725263108E-6</v>
      </c>
      <c r="J7" s="263">
        <v>4.6679344253941359E-6</v>
      </c>
      <c r="K7" s="263">
        <v>3.1056306684430952E-5</v>
      </c>
      <c r="L7" s="263">
        <v>1.1579176202967595E-4</v>
      </c>
      <c r="M7" s="263"/>
      <c r="N7" s="263">
        <v>7.9212170177803381E-7</v>
      </c>
      <c r="O7" s="263">
        <v>5.7842768388824659E-7</v>
      </c>
      <c r="P7" s="263">
        <v>6.2225420721077194E-7</v>
      </c>
      <c r="Q7" s="263">
        <v>2.075565123136415E-6</v>
      </c>
      <c r="R7" s="75"/>
      <c r="S7"/>
      <c r="T7"/>
      <c r="U7"/>
    </row>
    <row r="8" spans="1:21" ht="12.95" customHeight="1" x14ac:dyDescent="0.2">
      <c r="A8" s="85" t="s">
        <v>92</v>
      </c>
      <c r="B8" s="30"/>
      <c r="C8" s="307">
        <v>2.6845002651699304E-6</v>
      </c>
      <c r="D8" s="263">
        <v>1.1970621486134744E-3</v>
      </c>
      <c r="E8" s="263">
        <v>2.698760330578513E-3</v>
      </c>
      <c r="F8" s="263">
        <v>8.1409602253634458E-3</v>
      </c>
      <c r="G8" s="263">
        <v>3.0109917845722832E-2</v>
      </c>
      <c r="H8" s="263"/>
      <c r="I8" s="263">
        <v>6.5312095250464817E-7</v>
      </c>
      <c r="J8" s="263">
        <v>2.1128159711022737E-6</v>
      </c>
      <c r="K8" s="263">
        <v>1.4056808598114727E-5</v>
      </c>
      <c r="L8" s="263">
        <v>5.2410051608151388E-5</v>
      </c>
      <c r="M8" s="263"/>
      <c r="N8" s="263">
        <v>3.5853275347415179E-7</v>
      </c>
      <c r="O8" s="263">
        <v>2.6180985791024601E-7</v>
      </c>
      <c r="P8" s="263">
        <v>2.8164676434363052E-7</v>
      </c>
      <c r="Q8" s="263">
        <v>9.3944917421482495E-7</v>
      </c>
      <c r="R8" s="75"/>
      <c r="S8"/>
      <c r="T8"/>
      <c r="U8"/>
    </row>
    <row r="9" spans="1:21" ht="12.95" customHeight="1" x14ac:dyDescent="0.2">
      <c r="A9" s="85" t="s">
        <v>89</v>
      </c>
      <c r="B9" s="30"/>
      <c r="C9" s="307">
        <v>3.4090909090909096E-6</v>
      </c>
      <c r="D9" s="263">
        <v>1.5201688528038587E-3</v>
      </c>
      <c r="E9" s="263">
        <v>3.4272000000000005E-3</v>
      </c>
      <c r="F9" s="263">
        <v>1.0338338891466048E-2</v>
      </c>
      <c r="G9" s="263">
        <v>3.8237078436209507E-2</v>
      </c>
      <c r="H9" s="263"/>
      <c r="I9" s="263">
        <v>8.2940900792924682E-7</v>
      </c>
      <c r="J9" s="263">
        <v>2.6830996491672552E-6</v>
      </c>
      <c r="K9" s="263">
        <v>1.7850971752327403E-5</v>
      </c>
      <c r="L9" s="263">
        <v>6.6556383994629393E-5</v>
      </c>
      <c r="M9" s="263"/>
      <c r="N9" s="263">
        <v>4.5530662311284686E-7</v>
      </c>
      <c r="O9" s="263">
        <v>3.3247663190515818E-7</v>
      </c>
      <c r="P9" s="263">
        <v>3.576678446846649E-7</v>
      </c>
      <c r="Q9" s="263">
        <v>1.1930219120935685E-6</v>
      </c>
      <c r="R9" s="75"/>
      <c r="S9"/>
      <c r="T9"/>
      <c r="U9"/>
    </row>
    <row r="10" spans="1:21" ht="12.95" customHeight="1" x14ac:dyDescent="0.2">
      <c r="A10" s="85" t="s">
        <v>90</v>
      </c>
      <c r="B10" s="30"/>
      <c r="C10" s="307">
        <v>1.3810933840102537E-6</v>
      </c>
      <c r="D10" s="263">
        <v>6.1585190925452079E-4</v>
      </c>
      <c r="E10" s="263">
        <v>1.3884297520661162E-3</v>
      </c>
      <c r="F10" s="263">
        <v>4.1882753571001663E-3</v>
      </c>
      <c r="G10" s="263">
        <v>1.5490632975291492E-2</v>
      </c>
      <c r="H10" s="263"/>
      <c r="I10" s="263">
        <v>3.3601077942361327E-7</v>
      </c>
      <c r="J10" s="263">
        <v>1.0869792777375044E-6</v>
      </c>
      <c r="K10" s="263">
        <v>7.2317986356860342E-6</v>
      </c>
      <c r="L10" s="263">
        <v>2.6963370602264384E-5</v>
      </c>
      <c r="M10" s="263"/>
      <c r="N10" s="263">
        <v>1.8445414969731284E-7</v>
      </c>
      <c r="O10" s="263">
        <v>1.3469317448758639E-7</v>
      </c>
      <c r="P10" s="263">
        <v>1.4489865689704466E-7</v>
      </c>
      <c r="Q10" s="263">
        <v>4.8331790313302899E-7</v>
      </c>
      <c r="R10" s="75"/>
      <c r="S10"/>
      <c r="T10"/>
      <c r="U10"/>
    </row>
    <row r="11" spans="1:21" ht="12.95" customHeight="1" x14ac:dyDescent="0.2">
      <c r="A11" s="85" t="s">
        <v>91</v>
      </c>
      <c r="B11" s="30"/>
      <c r="C11" s="307">
        <v>3.7980068060281971E-6</v>
      </c>
      <c r="D11" s="263">
        <v>1.6935927504499319E-3</v>
      </c>
      <c r="E11" s="263">
        <v>3.8181818181818191E-3</v>
      </c>
      <c r="F11" s="263">
        <v>1.1517757232025456E-2</v>
      </c>
      <c r="G11" s="263">
        <v>4.2599240682051599E-2</v>
      </c>
      <c r="H11" s="263"/>
      <c r="I11" s="263">
        <v>9.2402964341493648E-7</v>
      </c>
      <c r="J11" s="263">
        <v>2.9891930137781366E-6</v>
      </c>
      <c r="K11" s="263">
        <v>1.9887446248136592E-5</v>
      </c>
      <c r="L11" s="263">
        <v>7.4149269156227048E-5</v>
      </c>
      <c r="M11" s="263"/>
      <c r="N11" s="263">
        <v>5.0724891166761026E-7</v>
      </c>
      <c r="O11" s="263">
        <v>3.7040622984086255E-7</v>
      </c>
      <c r="P11" s="263">
        <v>3.9847130646687272E-7</v>
      </c>
      <c r="Q11" s="263">
        <v>1.3291242336158296E-6</v>
      </c>
      <c r="R11" s="75"/>
      <c r="S11"/>
      <c r="T11"/>
      <c r="U11"/>
    </row>
    <row r="12" spans="1:21" ht="24.6" customHeight="1" x14ac:dyDescent="0.2">
      <c r="A12" s="178" t="s">
        <v>94</v>
      </c>
      <c r="B12" s="254"/>
      <c r="C12" s="75"/>
      <c r="D12" s="75"/>
      <c r="E12" s="75"/>
      <c r="F12" s="75"/>
      <c r="G12" s="75"/>
      <c r="H12" s="75"/>
      <c r="I12" s="75"/>
      <c r="J12" s="75"/>
      <c r="K12" s="75"/>
      <c r="L12" s="75"/>
      <c r="M12" s="75"/>
      <c r="N12" s="75"/>
      <c r="O12" s="75"/>
      <c r="P12" s="75"/>
      <c r="Q12" s="75"/>
      <c r="R12" s="75"/>
      <c r="S12" s="236"/>
      <c r="T12"/>
      <c r="U12"/>
    </row>
    <row r="13" spans="1:21" ht="13.5" customHeight="1" x14ac:dyDescent="0.2">
      <c r="A13"/>
      <c r="B13" s="78"/>
      <c r="C13"/>
      <c r="D13"/>
      <c r="E13"/>
      <c r="F13"/>
      <c r="G13"/>
      <c r="H13"/>
      <c r="I13"/>
      <c r="J13"/>
      <c r="K13"/>
      <c r="L13"/>
      <c r="M13"/>
      <c r="N13"/>
      <c r="O13"/>
      <c r="P13"/>
      <c r="Q13"/>
      <c r="R13"/>
      <c r="S13"/>
      <c r="T13"/>
      <c r="U13"/>
    </row>
    <row r="14" spans="1:21" x14ac:dyDescent="0.2">
      <c r="A14"/>
      <c r="B14"/>
      <c r="C14"/>
      <c r="D14" s="255" t="s">
        <v>188</v>
      </c>
      <c r="E14"/>
      <c r="F14"/>
      <c r="G14"/>
      <c r="H14" s="110" t="s">
        <v>271</v>
      </c>
      <c r="I14"/>
      <c r="J14"/>
      <c r="K14"/>
      <c r="L14" s="109" t="s">
        <v>127</v>
      </c>
      <c r="M14"/>
      <c r="N14" s="75"/>
      <c r="O14"/>
      <c r="P14" s="108" t="s">
        <v>125</v>
      </c>
      <c r="Q14"/>
      <c r="R14" s="75"/>
      <c r="S14"/>
      <c r="T14" s="111" t="s">
        <v>129</v>
      </c>
      <c r="U14"/>
    </row>
    <row r="15" spans="1:21" ht="27" x14ac:dyDescent="0.2">
      <c r="A15" s="84" t="s">
        <v>87</v>
      </c>
      <c r="B15"/>
      <c r="C15" s="206" t="s">
        <v>88</v>
      </c>
      <c r="D15" s="173" t="s">
        <v>151</v>
      </c>
      <c r="E15" s="56" t="s">
        <v>4</v>
      </c>
      <c r="F15"/>
      <c r="G15" s="206" t="s">
        <v>88</v>
      </c>
      <c r="H15" s="173" t="s">
        <v>151</v>
      </c>
      <c r="I15" s="56" t="s">
        <v>4</v>
      </c>
      <c r="J15" s="218"/>
      <c r="K15" s="206" t="s">
        <v>88</v>
      </c>
      <c r="L15" s="173" t="s">
        <v>151</v>
      </c>
      <c r="M15" s="56" t="s">
        <v>4</v>
      </c>
      <c r="N15" s="120"/>
      <c r="O15" s="206" t="s">
        <v>88</v>
      </c>
      <c r="P15" s="173" t="s">
        <v>151</v>
      </c>
      <c r="Q15" s="56" t="s">
        <v>4</v>
      </c>
      <c r="R15" s="120"/>
      <c r="S15" s="206" t="s">
        <v>88</v>
      </c>
      <c r="T15" s="173" t="s">
        <v>151</v>
      </c>
      <c r="U15" s="56" t="s">
        <v>4</v>
      </c>
    </row>
    <row r="16" spans="1:21" x14ac:dyDescent="0.2">
      <c r="A16"/>
      <c r="B16"/>
      <c r="C16" s="206"/>
      <c r="D16" s="171" t="s">
        <v>53</v>
      </c>
      <c r="E16" s="253"/>
      <c r="F16"/>
      <c r="G16" s="206"/>
      <c r="H16" s="171" t="s">
        <v>53</v>
      </c>
      <c r="I16" s="253"/>
      <c r="J16" s="219"/>
      <c r="K16" s="206"/>
      <c r="L16" s="171" t="s">
        <v>53</v>
      </c>
      <c r="M16" s="253"/>
      <c r="N16" s="256"/>
      <c r="O16" s="206"/>
      <c r="P16" s="171" t="s">
        <v>53</v>
      </c>
      <c r="Q16" s="253"/>
      <c r="R16" s="256"/>
      <c r="S16" s="206"/>
      <c r="T16" s="171" t="s">
        <v>53</v>
      </c>
      <c r="U16" s="253"/>
    </row>
    <row r="17" spans="1:21" x14ac:dyDescent="0.2">
      <c r="A17" s="30" t="s">
        <v>77</v>
      </c>
      <c r="B17"/>
      <c r="C17" s="205">
        <f>'Inmatning Rapportering'!D83</f>
        <v>0</v>
      </c>
      <c r="D17" s="106">
        <f>E17</f>
        <v>0</v>
      </c>
      <c r="E17" s="257">
        <f>C3*C17*1</f>
        <v>0</v>
      </c>
      <c r="F17"/>
      <c r="G17" s="205">
        <f>'Inmatning Rapportering'!E83</f>
        <v>0</v>
      </c>
      <c r="H17" s="106">
        <f>G17*(D3*'GWP faktorer'!$C$7+Spårtrafik!I3*'GWP faktorer'!$C$8+Spårtrafik!N3*'GWP faktorer'!$C$9)</f>
        <v>0</v>
      </c>
      <c r="I17" s="257">
        <f>G17*D3*1</f>
        <v>0</v>
      </c>
      <c r="J17" s="258"/>
      <c r="K17" s="205">
        <f>'Inmatning Rapportering'!F83</f>
        <v>0</v>
      </c>
      <c r="L17" s="106">
        <f>K17*(E3*'GWP faktorer'!$C$7+Spårtrafik!J3*'GWP faktorer'!$C$8+Spårtrafik!O3*'GWP faktorer'!$C$9)</f>
        <v>0</v>
      </c>
      <c r="M17" s="257">
        <f>K17*E3*1</f>
        <v>0</v>
      </c>
      <c r="N17" s="123"/>
      <c r="O17" s="260">
        <f>'Inmatning Rapportering'!G83</f>
        <v>0</v>
      </c>
      <c r="P17" s="106">
        <f>O17*(F3*'GWP faktorer'!$C$7+Spårtrafik!K3*'GWP faktorer'!$C$8+Spårtrafik!P3*'GWP faktorer'!$C$9)</f>
        <v>0</v>
      </c>
      <c r="Q17" s="257">
        <f>O17*F3*1</f>
        <v>0</v>
      </c>
      <c r="R17" s="123"/>
      <c r="S17" s="260">
        <f>'Inmatning Rapportering'!H83</f>
        <v>0</v>
      </c>
      <c r="T17" s="106">
        <f>S17*(G3*'GWP faktorer'!$C$7+Spårtrafik!L3*'GWP faktorer'!$C$8+Spårtrafik!Q3*'GWP faktorer'!$C$9)</f>
        <v>0</v>
      </c>
      <c r="U17" s="257">
        <f>S17*G3*1</f>
        <v>0</v>
      </c>
    </row>
    <row r="18" spans="1:21" x14ac:dyDescent="0.2">
      <c r="A18" s="30" t="s">
        <v>95</v>
      </c>
      <c r="B18"/>
      <c r="C18" s="205">
        <f>'Inmatning Rapportering'!D84</f>
        <v>0</v>
      </c>
      <c r="D18" s="106">
        <f>E18</f>
        <v>0</v>
      </c>
      <c r="E18" s="257">
        <f t="shared" ref="E18:E25" si="0">C4*C18*1</f>
        <v>0</v>
      </c>
      <c r="F18"/>
      <c r="G18" s="205">
        <f>'Inmatning Rapportering'!E84</f>
        <v>0</v>
      </c>
      <c r="H18" s="106">
        <f>G18*(D4*'GWP faktorer'!$C$7+Spårtrafik!I4*'GWP faktorer'!$C$8+Spårtrafik!N4*'GWP faktorer'!$C$9)</f>
        <v>0</v>
      </c>
      <c r="I18" s="257">
        <f t="shared" ref="I18:I25" si="1">G18*D4*1</f>
        <v>0</v>
      </c>
      <c r="J18" s="258"/>
      <c r="K18" s="205">
        <f>'Inmatning Rapportering'!F84</f>
        <v>0</v>
      </c>
      <c r="L18" s="106">
        <f>K18*(E4*'GWP faktorer'!$C$7+Spårtrafik!J4*'GWP faktorer'!$C$8+Spårtrafik!O4*'GWP faktorer'!$C$9)</f>
        <v>0</v>
      </c>
      <c r="M18" s="257">
        <f t="shared" ref="M18:M25" si="2">K18*E4*1</f>
        <v>0</v>
      </c>
      <c r="N18" s="258"/>
      <c r="O18" s="260">
        <f>'Inmatning Rapportering'!G84</f>
        <v>0</v>
      </c>
      <c r="P18" s="106">
        <f>O18*(F4*'GWP faktorer'!$C$7+Spårtrafik!K4*'GWP faktorer'!$C$8+Spårtrafik!P4*'GWP faktorer'!$C$9)</f>
        <v>0</v>
      </c>
      <c r="Q18" s="257">
        <f t="shared" ref="Q18:Q25" si="3">O18*F4*1</f>
        <v>0</v>
      </c>
      <c r="R18" s="123"/>
      <c r="S18" s="260">
        <f>'Inmatning Rapportering'!H84</f>
        <v>0</v>
      </c>
      <c r="T18" s="106">
        <f>S18*(G4*'GWP faktorer'!$C$7+Spårtrafik!L4*'GWP faktorer'!$C$8+Spårtrafik!Q4*'GWP faktorer'!$C$9)</f>
        <v>0</v>
      </c>
      <c r="U18" s="257">
        <f t="shared" ref="U18:U25" si="4">S18*G4*1</f>
        <v>0</v>
      </c>
    </row>
    <row r="19" spans="1:21" x14ac:dyDescent="0.2">
      <c r="A19" s="30" t="s">
        <v>96</v>
      </c>
      <c r="B19"/>
      <c r="C19" s="205">
        <f>'Inmatning Rapportering'!D85</f>
        <v>0</v>
      </c>
      <c r="D19" s="106">
        <f t="shared" ref="D19:D25" si="5">E19</f>
        <v>0</v>
      </c>
      <c r="E19" s="257">
        <f t="shared" si="0"/>
        <v>0</v>
      </c>
      <c r="F19"/>
      <c r="G19" s="205">
        <f>'Inmatning Rapportering'!E85</f>
        <v>0</v>
      </c>
      <c r="H19" s="106">
        <f>G19*(D5*'GWP faktorer'!$C$7+Spårtrafik!I5*'GWP faktorer'!$C$8+Spårtrafik!N5*'GWP faktorer'!$C$9)</f>
        <v>0</v>
      </c>
      <c r="I19" s="257">
        <f t="shared" si="1"/>
        <v>0</v>
      </c>
      <c r="J19" s="258"/>
      <c r="K19" s="205">
        <f>'Inmatning Rapportering'!F85</f>
        <v>0</v>
      </c>
      <c r="L19" s="106">
        <f>K19*(E5*'GWP faktorer'!$C$7+Spårtrafik!J5*'GWP faktorer'!$C$8+Spårtrafik!O5*'GWP faktorer'!$C$9)</f>
        <v>0</v>
      </c>
      <c r="M19" s="257">
        <f t="shared" si="2"/>
        <v>0</v>
      </c>
      <c r="N19" s="258"/>
      <c r="O19" s="260">
        <f>'Inmatning Rapportering'!G85</f>
        <v>0</v>
      </c>
      <c r="P19" s="106">
        <f>O19*(F5*'GWP faktorer'!$C$7+Spårtrafik!K5*'GWP faktorer'!$C$8+Spårtrafik!P5*'GWP faktorer'!$C$9)</f>
        <v>0</v>
      </c>
      <c r="Q19" s="257">
        <f t="shared" si="3"/>
        <v>0</v>
      </c>
      <c r="R19" s="123"/>
      <c r="S19" s="260">
        <f>'Inmatning Rapportering'!H85</f>
        <v>0</v>
      </c>
      <c r="T19" s="106">
        <f>S19*(G5*'GWP faktorer'!$C$7+Spårtrafik!L5*'GWP faktorer'!$C$8+Spårtrafik!Q5*'GWP faktorer'!$C$9)</f>
        <v>0</v>
      </c>
      <c r="U19" s="257">
        <f t="shared" si="4"/>
        <v>0</v>
      </c>
    </row>
    <row r="20" spans="1:21" x14ac:dyDescent="0.2">
      <c r="A20" s="30" t="s">
        <v>97</v>
      </c>
      <c r="B20"/>
      <c r="C20" s="205">
        <f>'Inmatning Rapportering'!D86</f>
        <v>0</v>
      </c>
      <c r="D20" s="106">
        <f t="shared" si="5"/>
        <v>0</v>
      </c>
      <c r="E20" s="257">
        <f t="shared" si="0"/>
        <v>0</v>
      </c>
      <c r="F20"/>
      <c r="G20" s="205">
        <f>'Inmatning Rapportering'!E86</f>
        <v>0</v>
      </c>
      <c r="H20" s="106">
        <f>G20*(D6*'GWP faktorer'!$C$7+Spårtrafik!I6*'GWP faktorer'!$C$8+Spårtrafik!N6*'GWP faktorer'!$C$9)</f>
        <v>0</v>
      </c>
      <c r="I20" s="257">
        <f t="shared" si="1"/>
        <v>0</v>
      </c>
      <c r="J20" s="258"/>
      <c r="K20" s="205">
        <f>'Inmatning Rapportering'!F86</f>
        <v>0</v>
      </c>
      <c r="L20" s="106">
        <f>K20*(E6*'GWP faktorer'!$C$7+Spårtrafik!J6*'GWP faktorer'!$C$8+Spårtrafik!O6*'GWP faktorer'!$C$9)</f>
        <v>0</v>
      </c>
      <c r="M20" s="257">
        <f t="shared" si="2"/>
        <v>0</v>
      </c>
      <c r="N20" s="258"/>
      <c r="O20" s="260">
        <f>'Inmatning Rapportering'!G86</f>
        <v>0</v>
      </c>
      <c r="P20" s="106">
        <f>O20*(F6*'GWP faktorer'!$C$7+Spårtrafik!K6*'GWP faktorer'!$C$8+Spårtrafik!P6*'GWP faktorer'!$C$9)</f>
        <v>0</v>
      </c>
      <c r="Q20" s="257">
        <f t="shared" si="3"/>
        <v>0</v>
      </c>
      <c r="R20" s="258"/>
      <c r="S20" s="260">
        <f>'Inmatning Rapportering'!H86</f>
        <v>0</v>
      </c>
      <c r="T20" s="106">
        <f>S20*(G6*'GWP faktorer'!$C$7+Spårtrafik!L6*'GWP faktorer'!$C$8+Spårtrafik!Q6*'GWP faktorer'!$C$9)</f>
        <v>0</v>
      </c>
      <c r="U20" s="257">
        <f t="shared" si="4"/>
        <v>0</v>
      </c>
    </row>
    <row r="21" spans="1:21" x14ac:dyDescent="0.2">
      <c r="A21" s="30" t="s">
        <v>78</v>
      </c>
      <c r="B21"/>
      <c r="C21" s="205">
        <f>'Inmatning Rapportering'!D87</f>
        <v>0</v>
      </c>
      <c r="D21" s="106">
        <f t="shared" si="5"/>
        <v>0</v>
      </c>
      <c r="E21" s="257">
        <f t="shared" si="0"/>
        <v>0</v>
      </c>
      <c r="F21"/>
      <c r="G21" s="205">
        <f>'Inmatning Rapportering'!E87</f>
        <v>0</v>
      </c>
      <c r="H21" s="106">
        <f>G21*(D7*'GWP faktorer'!$C$7+Spårtrafik!I7*'GWP faktorer'!$C$8+Spårtrafik!N7*'GWP faktorer'!$C$9)</f>
        <v>0</v>
      </c>
      <c r="I21" s="257">
        <f t="shared" si="1"/>
        <v>0</v>
      </c>
      <c r="J21" s="258"/>
      <c r="K21" s="205">
        <f>'Inmatning Rapportering'!F87</f>
        <v>0</v>
      </c>
      <c r="L21" s="106">
        <f>K21*(E7*'GWP faktorer'!$C$7+Spårtrafik!J7*'GWP faktorer'!$C$8+Spårtrafik!O7*'GWP faktorer'!$C$9)</f>
        <v>0</v>
      </c>
      <c r="M21" s="257">
        <f t="shared" si="2"/>
        <v>0</v>
      </c>
      <c r="N21" s="258"/>
      <c r="O21" s="260">
        <f>'Inmatning Rapportering'!G87</f>
        <v>0</v>
      </c>
      <c r="P21" s="106">
        <f>O21*(F7*'GWP faktorer'!$C$7+Spårtrafik!K7*'GWP faktorer'!$C$8+Spårtrafik!P7*'GWP faktorer'!$C$9)</f>
        <v>0</v>
      </c>
      <c r="Q21" s="257">
        <f t="shared" si="3"/>
        <v>0</v>
      </c>
      <c r="R21" s="258"/>
      <c r="S21" s="260">
        <f>'Inmatning Rapportering'!H87</f>
        <v>0</v>
      </c>
      <c r="T21" s="106">
        <f>S21*(G7*'GWP faktorer'!$C$7+Spårtrafik!L7*'GWP faktorer'!$C$8+Spårtrafik!Q7*'GWP faktorer'!$C$9)</f>
        <v>0</v>
      </c>
      <c r="U21" s="257">
        <f t="shared" si="4"/>
        <v>0</v>
      </c>
    </row>
    <row r="22" spans="1:21" x14ac:dyDescent="0.2">
      <c r="A22" s="30" t="s">
        <v>92</v>
      </c>
      <c r="B22"/>
      <c r="C22" s="205">
        <f>'Inmatning Rapportering'!D88</f>
        <v>0</v>
      </c>
      <c r="D22" s="106">
        <f t="shared" si="5"/>
        <v>0</v>
      </c>
      <c r="E22" s="257">
        <f t="shared" si="0"/>
        <v>0</v>
      </c>
      <c r="F22"/>
      <c r="G22" s="205">
        <f>'Inmatning Rapportering'!E88</f>
        <v>0</v>
      </c>
      <c r="H22" s="106">
        <f>G22*(D8*'GWP faktorer'!$C$7+Spårtrafik!I8*'GWP faktorer'!$C$8+Spårtrafik!N8*'GWP faktorer'!$C$9)</f>
        <v>0</v>
      </c>
      <c r="I22" s="257">
        <f t="shared" si="1"/>
        <v>0</v>
      </c>
      <c r="J22" s="258"/>
      <c r="K22" s="205">
        <f>'Inmatning Rapportering'!F88</f>
        <v>0</v>
      </c>
      <c r="L22" s="106">
        <f>K22*(E8*'GWP faktorer'!$C$7+Spårtrafik!J8*'GWP faktorer'!$C$8+Spårtrafik!O8*'GWP faktorer'!$C$9)</f>
        <v>0</v>
      </c>
      <c r="M22" s="257">
        <f t="shared" si="2"/>
        <v>0</v>
      </c>
      <c r="N22" s="258"/>
      <c r="O22" s="260">
        <f>'Inmatning Rapportering'!G88</f>
        <v>0</v>
      </c>
      <c r="P22" s="106">
        <f>O22*(F8*'GWP faktorer'!$C$7+Spårtrafik!K8*'GWP faktorer'!$C$8+Spårtrafik!P8*'GWP faktorer'!$C$9)</f>
        <v>0</v>
      </c>
      <c r="Q22" s="257">
        <f t="shared" si="3"/>
        <v>0</v>
      </c>
      <c r="R22" s="258"/>
      <c r="S22" s="260">
        <f>'Inmatning Rapportering'!H88</f>
        <v>0</v>
      </c>
      <c r="T22" s="106">
        <f>S22*(G8*'GWP faktorer'!$C$7+Spårtrafik!L8*'GWP faktorer'!$C$8+Spårtrafik!Q8*'GWP faktorer'!$C$9)</f>
        <v>0</v>
      </c>
      <c r="U22" s="257">
        <f t="shared" si="4"/>
        <v>0</v>
      </c>
    </row>
    <row r="23" spans="1:21" x14ac:dyDescent="0.2">
      <c r="A23" s="30" t="s">
        <v>89</v>
      </c>
      <c r="B23"/>
      <c r="C23" s="205">
        <f>'Inmatning Rapportering'!D89</f>
        <v>0</v>
      </c>
      <c r="D23" s="106">
        <f t="shared" si="5"/>
        <v>0</v>
      </c>
      <c r="E23" s="257">
        <f t="shared" si="0"/>
        <v>0</v>
      </c>
      <c r="F23"/>
      <c r="G23" s="205">
        <f>'Inmatning Rapportering'!E89</f>
        <v>0</v>
      </c>
      <c r="H23" s="106">
        <f>G23*(D9*'GWP faktorer'!$C$7+Spårtrafik!I9*'GWP faktorer'!$C$8+Spårtrafik!N9*'GWP faktorer'!$C$9)</f>
        <v>0</v>
      </c>
      <c r="I23" s="257">
        <f t="shared" si="1"/>
        <v>0</v>
      </c>
      <c r="J23" s="258"/>
      <c r="K23" s="205">
        <f>'Inmatning Rapportering'!F89</f>
        <v>0</v>
      </c>
      <c r="L23" s="106">
        <f>K23*(E9*'GWP faktorer'!$C$7+Spårtrafik!J9*'GWP faktorer'!$C$8+Spårtrafik!O9*'GWP faktorer'!$C$9)</f>
        <v>0</v>
      </c>
      <c r="M23" s="257">
        <f t="shared" si="2"/>
        <v>0</v>
      </c>
      <c r="N23" s="258"/>
      <c r="O23" s="260">
        <f>'Inmatning Rapportering'!G89</f>
        <v>0</v>
      </c>
      <c r="P23" s="106">
        <f>O23*(F9*'GWP faktorer'!$C$7+Spårtrafik!K9*'GWP faktorer'!$C$8+Spårtrafik!P9*'GWP faktorer'!$C$9)</f>
        <v>0</v>
      </c>
      <c r="Q23" s="257">
        <f t="shared" si="3"/>
        <v>0</v>
      </c>
      <c r="R23" s="258"/>
      <c r="S23" s="260">
        <f>'Inmatning Rapportering'!H89</f>
        <v>0</v>
      </c>
      <c r="T23" s="106">
        <f>S23*(G9*'GWP faktorer'!$C$7+Spårtrafik!L9*'GWP faktorer'!$C$8+Spårtrafik!Q9*'GWP faktorer'!$C$9)</f>
        <v>0</v>
      </c>
      <c r="U23" s="257">
        <f t="shared" si="4"/>
        <v>0</v>
      </c>
    </row>
    <row r="24" spans="1:21" x14ac:dyDescent="0.2">
      <c r="A24" s="30" t="s">
        <v>90</v>
      </c>
      <c r="B24"/>
      <c r="C24" s="205">
        <f>'Inmatning Rapportering'!D90</f>
        <v>0</v>
      </c>
      <c r="D24" s="106">
        <f t="shared" si="5"/>
        <v>0</v>
      </c>
      <c r="E24" s="257">
        <f t="shared" si="0"/>
        <v>0</v>
      </c>
      <c r="F24"/>
      <c r="G24" s="205">
        <f>'Inmatning Rapportering'!E90</f>
        <v>0</v>
      </c>
      <c r="H24" s="106">
        <f>G24*(D10*'GWP faktorer'!$C$7+Spårtrafik!I10*'GWP faktorer'!$C$8+Spårtrafik!N10*'GWP faktorer'!$C$9)</f>
        <v>0</v>
      </c>
      <c r="I24" s="257">
        <f t="shared" si="1"/>
        <v>0</v>
      </c>
      <c r="J24" s="258"/>
      <c r="K24" s="205">
        <f>'Inmatning Rapportering'!F90</f>
        <v>0</v>
      </c>
      <c r="L24" s="106">
        <f>K24*(E10*'GWP faktorer'!$C$7+Spårtrafik!J10*'GWP faktorer'!$C$8+Spårtrafik!O10*'GWP faktorer'!$C$9)</f>
        <v>0</v>
      </c>
      <c r="M24" s="257">
        <f t="shared" si="2"/>
        <v>0</v>
      </c>
      <c r="N24" s="258"/>
      <c r="O24" s="260">
        <f>'Inmatning Rapportering'!G90</f>
        <v>0</v>
      </c>
      <c r="P24" s="106">
        <f>O24*(F10*'GWP faktorer'!$C$7+Spårtrafik!K10*'GWP faktorer'!$C$8+Spårtrafik!P10*'GWP faktorer'!$C$9)</f>
        <v>0</v>
      </c>
      <c r="Q24" s="257">
        <f t="shared" si="3"/>
        <v>0</v>
      </c>
      <c r="R24" s="258"/>
      <c r="S24" s="260">
        <f>'Inmatning Rapportering'!H90</f>
        <v>0</v>
      </c>
      <c r="T24" s="106">
        <f>S24*(G10*'GWP faktorer'!$C$7+Spårtrafik!L10*'GWP faktorer'!$C$8+Spårtrafik!Q10*'GWP faktorer'!$C$9)</f>
        <v>0</v>
      </c>
      <c r="U24" s="257">
        <f t="shared" si="4"/>
        <v>0</v>
      </c>
    </row>
    <row r="25" spans="1:21" x14ac:dyDescent="0.2">
      <c r="A25" s="30" t="s">
        <v>91</v>
      </c>
      <c r="B25"/>
      <c r="C25" s="205">
        <f>'Inmatning Rapportering'!D91</f>
        <v>0</v>
      </c>
      <c r="D25" s="106">
        <f t="shared" si="5"/>
        <v>0</v>
      </c>
      <c r="E25" s="257">
        <f t="shared" si="0"/>
        <v>0</v>
      </c>
      <c r="F25"/>
      <c r="G25" s="205">
        <f>'Inmatning Rapportering'!E91</f>
        <v>0</v>
      </c>
      <c r="H25" s="106">
        <f>G25*(D11*'GWP faktorer'!$C$7+Spårtrafik!I11*'GWP faktorer'!$C$8+Spårtrafik!N11*'GWP faktorer'!$C$9)</f>
        <v>0</v>
      </c>
      <c r="I25" s="257">
        <f t="shared" si="1"/>
        <v>0</v>
      </c>
      <c r="J25" s="258"/>
      <c r="K25" s="205">
        <f>'Inmatning Rapportering'!F91</f>
        <v>0</v>
      </c>
      <c r="L25" s="106">
        <f>K25*(E11*'GWP faktorer'!$C$7+Spårtrafik!J11*'GWP faktorer'!$C$8+Spårtrafik!O11*'GWP faktorer'!$C$9)</f>
        <v>0</v>
      </c>
      <c r="M25" s="257">
        <f t="shared" si="2"/>
        <v>0</v>
      </c>
      <c r="N25" s="258"/>
      <c r="O25" s="260">
        <f>'Inmatning Rapportering'!G91</f>
        <v>0</v>
      </c>
      <c r="P25" s="106">
        <f>O25*(F11*'GWP faktorer'!$C$7+Spårtrafik!K11*'GWP faktorer'!$C$8+Spårtrafik!P11*'GWP faktorer'!$C$9)</f>
        <v>0</v>
      </c>
      <c r="Q25" s="257">
        <f t="shared" si="3"/>
        <v>0</v>
      </c>
      <c r="R25" s="258"/>
      <c r="S25" s="260">
        <f>'Inmatning Rapportering'!H91</f>
        <v>0</v>
      </c>
      <c r="T25" s="106">
        <f>S25*(G11*'GWP faktorer'!$C$7+Spårtrafik!L11*'GWP faktorer'!$C$8+Spårtrafik!Q11*'GWP faktorer'!$C$9)</f>
        <v>0</v>
      </c>
      <c r="U25" s="257">
        <f t="shared" si="4"/>
        <v>0</v>
      </c>
    </row>
    <row r="26" spans="1:21" s="251" customFormat="1" x14ac:dyDescent="0.2">
      <c r="A26" s="2" t="s">
        <v>148</v>
      </c>
      <c r="B26" s="101"/>
      <c r="C26" s="17"/>
      <c r="D26" s="144">
        <f t="shared" ref="D26:E26" si="6">SUM(D17:D25)</f>
        <v>0</v>
      </c>
      <c r="E26" s="144">
        <f t="shared" si="6"/>
        <v>0</v>
      </c>
      <c r="F26" s="144"/>
      <c r="G26" s="144"/>
      <c r="H26" s="144">
        <f t="shared" ref="H26:U26" si="7">SUM(H17:H25)</f>
        <v>0</v>
      </c>
      <c r="I26" s="144">
        <f t="shared" si="7"/>
        <v>0</v>
      </c>
      <c r="J26" s="144"/>
      <c r="K26" s="144"/>
      <c r="L26" s="144">
        <f t="shared" si="7"/>
        <v>0</v>
      </c>
      <c r="M26" s="144">
        <f t="shared" si="7"/>
        <v>0</v>
      </c>
      <c r="N26" s="144"/>
      <c r="O26" s="144"/>
      <c r="P26" s="144">
        <f t="shared" si="7"/>
        <v>0</v>
      </c>
      <c r="Q26" s="144">
        <f t="shared" si="7"/>
        <v>0</v>
      </c>
      <c r="R26" s="144"/>
      <c r="S26" s="144"/>
      <c r="T26" s="144">
        <f t="shared" si="7"/>
        <v>0</v>
      </c>
      <c r="U26" s="144">
        <f t="shared" si="7"/>
        <v>0</v>
      </c>
    </row>
    <row r="27" spans="1:21" x14ac:dyDescent="0.2">
      <c r="A27" s="178" t="s">
        <v>94</v>
      </c>
      <c r="B27" s="78"/>
      <c r="C27"/>
      <c r="D27"/>
      <c r="E27"/>
      <c r="F27" s="78"/>
      <c r="G27"/>
      <c r="H27"/>
      <c r="I27" s="78"/>
      <c r="J27"/>
      <c r="K27"/>
      <c r="L27"/>
      <c r="M27"/>
      <c r="N27" s="78"/>
      <c r="O27"/>
      <c r="P27"/>
      <c r="Q27"/>
      <c r="R27"/>
      <c r="S27"/>
      <c r="T27"/>
      <c r="U27"/>
    </row>
    <row r="29" spans="1:21" x14ac:dyDescent="0.2">
      <c r="K29" s="252"/>
      <c r="L29" s="252"/>
      <c r="M29" s="252"/>
    </row>
    <row r="32" spans="1:21" x14ac:dyDescent="0.2">
      <c r="C32" s="294"/>
      <c r="D32" s="294"/>
      <c r="E32" s="294"/>
      <c r="F32" s="294"/>
      <c r="G32" s="294"/>
      <c r="H32" s="294"/>
      <c r="I32" s="294"/>
      <c r="J32" s="294"/>
      <c r="K32" s="294"/>
      <c r="L32" s="294"/>
      <c r="M32" s="294"/>
      <c r="N32" s="294"/>
      <c r="O32" s="294"/>
      <c r="P32" s="294"/>
      <c r="Q32" s="294"/>
    </row>
    <row r="33" spans="3:17" x14ac:dyDescent="0.2">
      <c r="C33" s="294"/>
      <c r="D33" s="294"/>
      <c r="E33" s="294"/>
      <c r="F33" s="294"/>
      <c r="G33" s="294"/>
      <c r="H33" s="294"/>
      <c r="I33" s="294"/>
      <c r="J33" s="294"/>
      <c r="K33" s="294"/>
      <c r="L33" s="294"/>
      <c r="M33" s="294"/>
      <c r="N33" s="294"/>
      <c r="O33" s="294"/>
      <c r="P33" s="294"/>
      <c r="Q33" s="294"/>
    </row>
    <row r="34" spans="3:17" x14ac:dyDescent="0.2">
      <c r="C34" s="294"/>
      <c r="D34" s="294"/>
      <c r="E34" s="294"/>
      <c r="F34" s="294"/>
      <c r="G34" s="294"/>
      <c r="H34" s="294"/>
      <c r="I34" s="294"/>
      <c r="J34" s="294"/>
      <c r="K34" s="294"/>
      <c r="L34" s="294"/>
      <c r="M34" s="294"/>
      <c r="N34" s="294"/>
      <c r="O34" s="294"/>
      <c r="P34" s="294"/>
      <c r="Q34" s="294"/>
    </row>
    <row r="35" spans="3:17" x14ac:dyDescent="0.2">
      <c r="C35" s="294"/>
      <c r="D35" s="294"/>
      <c r="E35" s="294"/>
      <c r="F35" s="294"/>
      <c r="G35" s="294"/>
      <c r="H35" s="294"/>
      <c r="I35" s="294"/>
      <c r="J35" s="294"/>
      <c r="K35" s="294"/>
      <c r="L35" s="294"/>
      <c r="M35" s="294"/>
      <c r="N35" s="294"/>
      <c r="O35" s="294"/>
      <c r="P35" s="294"/>
      <c r="Q35" s="294"/>
    </row>
    <row r="36" spans="3:17" x14ac:dyDescent="0.2">
      <c r="C36" s="294"/>
      <c r="D36" s="294"/>
      <c r="E36" s="294"/>
      <c r="F36" s="294"/>
      <c r="G36" s="294"/>
      <c r="H36" s="294"/>
      <c r="I36" s="294"/>
      <c r="J36" s="294"/>
      <c r="K36" s="294"/>
      <c r="L36" s="294"/>
      <c r="M36" s="294"/>
      <c r="N36" s="294"/>
      <c r="O36" s="294"/>
      <c r="P36" s="294"/>
      <c r="Q36" s="294"/>
    </row>
    <row r="37" spans="3:17" x14ac:dyDescent="0.2">
      <c r="C37" s="294"/>
      <c r="D37" s="294"/>
      <c r="E37" s="294"/>
      <c r="F37" s="294"/>
      <c r="G37" s="294"/>
      <c r="H37" s="294"/>
      <c r="I37" s="294"/>
      <c r="J37" s="294"/>
      <c r="K37" s="294"/>
      <c r="L37" s="294"/>
      <c r="M37" s="294"/>
      <c r="N37" s="294"/>
      <c r="O37" s="294"/>
      <c r="P37" s="294"/>
      <c r="Q37" s="294"/>
    </row>
    <row r="38" spans="3:17" x14ac:dyDescent="0.2">
      <c r="C38" s="294"/>
      <c r="D38" s="294"/>
      <c r="E38" s="294"/>
      <c r="F38" s="294"/>
      <c r="G38" s="294"/>
      <c r="H38" s="294"/>
      <c r="I38" s="294"/>
      <c r="J38" s="294"/>
      <c r="K38" s="294"/>
      <c r="L38" s="294"/>
      <c r="M38" s="294"/>
      <c r="N38" s="294"/>
      <c r="O38" s="294"/>
      <c r="P38" s="294"/>
      <c r="Q38" s="294"/>
    </row>
    <row r="39" spans="3:17" x14ac:dyDescent="0.2">
      <c r="C39" s="294"/>
      <c r="D39" s="294"/>
      <c r="E39" s="294"/>
      <c r="F39" s="294"/>
      <c r="G39" s="294"/>
      <c r="H39" s="294"/>
      <c r="I39" s="294"/>
      <c r="J39" s="294"/>
      <c r="K39" s="294"/>
      <c r="L39" s="294"/>
      <c r="M39" s="294"/>
      <c r="N39" s="294"/>
      <c r="O39" s="294"/>
      <c r="P39" s="294"/>
      <c r="Q39" s="294"/>
    </row>
    <row r="40" spans="3:17" x14ac:dyDescent="0.2">
      <c r="C40" s="294"/>
      <c r="D40" s="294"/>
      <c r="E40" s="294"/>
      <c r="F40" s="294"/>
      <c r="G40" s="294"/>
      <c r="H40" s="294"/>
      <c r="I40" s="294"/>
      <c r="J40" s="294"/>
      <c r="K40" s="294"/>
      <c r="L40" s="294"/>
      <c r="M40" s="294"/>
      <c r="N40" s="294"/>
      <c r="O40" s="294"/>
      <c r="P40" s="294"/>
      <c r="Q40" s="294"/>
    </row>
    <row r="46" spans="3:17" x14ac:dyDescent="0.2">
      <c r="C46" s="252"/>
      <c r="D46" s="252"/>
      <c r="E46" s="252"/>
      <c r="F46" s="252"/>
      <c r="G46" s="252"/>
      <c r="H46" s="252"/>
      <c r="I46" s="252"/>
      <c r="J46" s="252"/>
      <c r="K46" s="252"/>
      <c r="L46" s="252"/>
      <c r="M46" s="252"/>
      <c r="N46" s="252"/>
      <c r="O46" s="252"/>
      <c r="P46" s="252"/>
      <c r="Q46" s="252"/>
    </row>
    <row r="47" spans="3:17" x14ac:dyDescent="0.2">
      <c r="C47" s="252"/>
      <c r="D47" s="252"/>
      <c r="E47" s="252"/>
      <c r="F47" s="252"/>
      <c r="G47" s="252"/>
      <c r="H47" s="252"/>
      <c r="I47" s="252"/>
      <c r="J47" s="252"/>
      <c r="K47" s="252"/>
      <c r="L47" s="252"/>
      <c r="M47" s="252"/>
      <c r="N47" s="252"/>
      <c r="O47" s="252"/>
      <c r="P47" s="252"/>
      <c r="Q47" s="252"/>
    </row>
    <row r="48" spans="3:17" x14ac:dyDescent="0.2">
      <c r="C48" s="252"/>
      <c r="D48" s="252"/>
      <c r="E48" s="252"/>
      <c r="F48" s="252"/>
      <c r="G48" s="252"/>
      <c r="H48" s="252"/>
      <c r="I48" s="252"/>
      <c r="J48" s="252"/>
      <c r="K48" s="252"/>
      <c r="L48" s="252"/>
      <c r="M48" s="252"/>
      <c r="N48" s="252"/>
      <c r="O48" s="252"/>
      <c r="P48" s="252"/>
      <c r="Q48" s="252"/>
    </row>
    <row r="49" spans="3:17" x14ac:dyDescent="0.2">
      <c r="C49" s="252"/>
      <c r="D49" s="252"/>
      <c r="E49" s="252"/>
      <c r="F49" s="252"/>
      <c r="G49" s="252"/>
      <c r="H49" s="252"/>
      <c r="I49" s="252"/>
      <c r="J49" s="252"/>
      <c r="K49" s="252"/>
      <c r="L49" s="252"/>
      <c r="M49" s="252"/>
      <c r="N49" s="252"/>
      <c r="O49" s="252"/>
      <c r="P49" s="252"/>
      <c r="Q49" s="252"/>
    </row>
    <row r="50" spans="3:17" x14ac:dyDescent="0.2">
      <c r="C50" s="252"/>
      <c r="D50" s="252"/>
      <c r="E50" s="252"/>
      <c r="F50" s="252"/>
      <c r="G50" s="252"/>
      <c r="H50" s="252"/>
      <c r="I50" s="252"/>
      <c r="J50" s="252"/>
      <c r="K50" s="252"/>
      <c r="L50" s="252"/>
      <c r="M50" s="252"/>
      <c r="N50" s="252"/>
      <c r="O50" s="252"/>
      <c r="P50" s="252"/>
      <c r="Q50" s="252"/>
    </row>
    <row r="51" spans="3:17" x14ac:dyDescent="0.2">
      <c r="C51" s="252"/>
      <c r="D51" s="252"/>
      <c r="E51" s="252"/>
      <c r="F51" s="252"/>
      <c r="G51" s="252"/>
      <c r="H51" s="252"/>
      <c r="I51" s="252"/>
      <c r="J51" s="252"/>
      <c r="K51" s="252"/>
      <c r="L51" s="252"/>
      <c r="M51" s="252"/>
      <c r="N51" s="252"/>
      <c r="O51" s="252"/>
      <c r="P51" s="252"/>
      <c r="Q51" s="252"/>
    </row>
    <row r="52" spans="3:17" x14ac:dyDescent="0.2">
      <c r="C52" s="252"/>
      <c r="D52" s="252"/>
      <c r="E52" s="252"/>
      <c r="F52" s="252"/>
      <c r="G52" s="252"/>
      <c r="H52" s="252"/>
      <c r="I52" s="252"/>
      <c r="J52" s="252"/>
      <c r="K52" s="252"/>
      <c r="L52" s="252"/>
      <c r="M52" s="252"/>
      <c r="N52" s="252"/>
      <c r="O52" s="252"/>
      <c r="P52" s="252"/>
      <c r="Q52" s="252"/>
    </row>
    <row r="53" spans="3:17" x14ac:dyDescent="0.2">
      <c r="C53" s="252"/>
      <c r="D53" s="252"/>
      <c r="E53" s="252"/>
      <c r="F53" s="252"/>
      <c r="G53" s="252"/>
      <c r="H53" s="252"/>
      <c r="I53" s="252"/>
      <c r="J53" s="252"/>
      <c r="K53" s="252"/>
      <c r="L53" s="252"/>
      <c r="M53" s="252"/>
      <c r="N53" s="252"/>
      <c r="O53" s="252"/>
      <c r="P53" s="252"/>
      <c r="Q53" s="252"/>
    </row>
    <row r="54" spans="3:17" x14ac:dyDescent="0.2">
      <c r="C54" s="252"/>
      <c r="D54" s="252"/>
      <c r="E54" s="252"/>
      <c r="F54" s="252"/>
      <c r="G54" s="252"/>
      <c r="H54" s="252"/>
      <c r="I54" s="252"/>
      <c r="J54" s="252"/>
      <c r="K54" s="252"/>
      <c r="L54" s="252"/>
      <c r="M54" s="252"/>
      <c r="N54" s="252"/>
      <c r="O54" s="252"/>
      <c r="P54" s="252"/>
      <c r="Q54" s="252"/>
    </row>
    <row r="55" spans="3:17" x14ac:dyDescent="0.2">
      <c r="C55" s="252"/>
    </row>
    <row r="56" spans="3:17" x14ac:dyDescent="0.2">
      <c r="C56" s="252"/>
    </row>
    <row r="57" spans="3:17" x14ac:dyDescent="0.2">
      <c r="C57" s="252"/>
    </row>
    <row r="58" spans="3:17" x14ac:dyDescent="0.2">
      <c r="C58" s="252"/>
    </row>
    <row r="59" spans="3:17" x14ac:dyDescent="0.2">
      <c r="C59" s="252"/>
    </row>
    <row r="60" spans="3:17" x14ac:dyDescent="0.2">
      <c r="C60" s="252"/>
    </row>
  </sheetData>
  <sheetProtection algorithmName="SHA-512" hashValue="2BW6yHUhv7Ln6xWCkhGqFzV98kw2Huwzsnv1rqr3WhkmNoyqEUMR1cRXKtfOO3jNHmHGP7dD0xu5XrsuCz0bzg==" saltValue="Zxov0DcelLwn5m277DBlsA==" spinCount="100000" sheet="1" objects="1" scenarios="1" selectLockedCells="1" selectUnlockedCells="1"/>
  <mergeCells count="3">
    <mergeCell ref="C1:G1"/>
    <mergeCell ref="H1:L1"/>
    <mergeCell ref="M1:Q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81"/>
  <sheetViews>
    <sheetView topLeftCell="N1" zoomScale="90" zoomScaleNormal="90" workbookViewId="0">
      <selection activeCell="AA40" sqref="AA40"/>
    </sheetView>
  </sheetViews>
  <sheetFormatPr defaultRowHeight="12.75" x14ac:dyDescent="0.2"/>
  <cols>
    <col min="1" max="1" width="52.28515625" hidden="1" customWidth="1"/>
    <col min="2" max="2" width="13.7109375" hidden="1" customWidth="1"/>
    <col min="3" max="8" width="18.7109375" hidden="1" customWidth="1"/>
    <col min="9" max="9" width="15.7109375" hidden="1" customWidth="1"/>
    <col min="10" max="10" width="21.28515625" hidden="1" customWidth="1"/>
    <col min="11" max="11" width="6.140625" hidden="1" customWidth="1"/>
    <col min="12" max="12" width="14.85546875" hidden="1" customWidth="1"/>
    <col min="13" max="13" width="0" hidden="1" customWidth="1"/>
    <col min="15" max="33" width="9.140625" style="75"/>
    <col min="34" max="34" width="11.5703125" style="75" customWidth="1"/>
    <col min="35" max="35" width="3.5703125" style="75" customWidth="1"/>
    <col min="36" max="38" width="9.140625" style="75"/>
  </cols>
  <sheetData>
    <row r="1" spans="1:37" ht="29.25" customHeight="1" x14ac:dyDescent="0.2">
      <c r="A1" s="29" t="s">
        <v>93</v>
      </c>
      <c r="B1" s="206" t="s">
        <v>88</v>
      </c>
      <c r="C1" s="321" t="s">
        <v>57</v>
      </c>
      <c r="D1" s="322"/>
      <c r="E1" s="323" t="s">
        <v>60</v>
      </c>
      <c r="F1" s="324"/>
      <c r="G1" s="325" t="s">
        <v>59</v>
      </c>
      <c r="H1" s="326"/>
      <c r="J1" s="174" t="s">
        <v>151</v>
      </c>
      <c r="L1" s="56" t="s">
        <v>4</v>
      </c>
    </row>
    <row r="2" spans="1:37" ht="12.75" customHeight="1" x14ac:dyDescent="0.2">
      <c r="A2" s="29"/>
      <c r="B2" s="206"/>
      <c r="C2" s="46" t="s">
        <v>176</v>
      </c>
      <c r="D2" s="47" t="s">
        <v>177</v>
      </c>
      <c r="E2" s="50" t="s">
        <v>176</v>
      </c>
      <c r="F2" s="51" t="s">
        <v>177</v>
      </c>
      <c r="G2" s="48" t="s">
        <v>176</v>
      </c>
      <c r="H2" s="49" t="s">
        <v>177</v>
      </c>
      <c r="J2" s="58" t="s">
        <v>53</v>
      </c>
      <c r="L2" s="57"/>
    </row>
    <row r="3" spans="1:37" x14ac:dyDescent="0.2">
      <c r="A3" s="36" t="s">
        <v>106</v>
      </c>
      <c r="B3" s="203">
        <f>'Inmatning Rapportering'!D95</f>
        <v>0</v>
      </c>
      <c r="C3" s="40">
        <v>9.3065142998067455E-3</v>
      </c>
      <c r="D3" s="210">
        <v>0</v>
      </c>
      <c r="E3" s="40">
        <v>7.2859200667546451E-6</v>
      </c>
      <c r="F3" s="308">
        <v>0</v>
      </c>
      <c r="G3" s="309">
        <v>9.0283570529205705E-7</v>
      </c>
      <c r="H3" s="308">
        <v>0</v>
      </c>
      <c r="J3" s="106">
        <f>B3*((C3+D3)+(E3+F3)*'GWP faktorer'!$C$8+(G3+H3)*'GWP faktorer'!$C$9)</f>
        <v>0</v>
      </c>
      <c r="K3" s="79"/>
      <c r="L3" s="27">
        <f t="shared" ref="L3:L7" si="0">B3*(C3+D3)</f>
        <v>0</v>
      </c>
      <c r="AA3" s="293"/>
      <c r="AB3" s="293"/>
      <c r="AC3" s="293"/>
      <c r="AD3" s="293"/>
      <c r="AE3" s="293"/>
      <c r="AF3" s="293"/>
      <c r="AG3" s="293"/>
      <c r="AH3" s="293"/>
      <c r="AI3" s="293"/>
      <c r="AJ3" s="293"/>
      <c r="AK3" s="293"/>
    </row>
    <row r="4" spans="1:37" x14ac:dyDescent="0.2">
      <c r="A4" s="36" t="s">
        <v>132</v>
      </c>
      <c r="B4" s="203">
        <f>'Inmatning Rapportering'!D96</f>
        <v>0</v>
      </c>
      <c r="C4" s="210">
        <v>2.211197890971079E-2</v>
      </c>
      <c r="D4" s="210">
        <v>0.10837271439115286</v>
      </c>
      <c r="E4" s="210">
        <v>4.2272187460576878E-5</v>
      </c>
      <c r="F4" s="306">
        <v>1.7403603982232303E-7</v>
      </c>
      <c r="G4" s="306">
        <v>8.2661476973033336E-6</v>
      </c>
      <c r="H4" s="306">
        <v>6.1201195443563855E-6</v>
      </c>
      <c r="J4" s="106">
        <f>B4*((C4+D4)+(E4+F4)*'GWP faktorer'!$C$8+(G4+H4)*'GWP faktorer'!$C$9)</f>
        <v>0</v>
      </c>
      <c r="K4" s="79"/>
      <c r="L4" s="27">
        <f>B4*(C4+D4)</f>
        <v>0</v>
      </c>
      <c r="AA4" s="293"/>
      <c r="AB4" s="293"/>
      <c r="AC4" s="293"/>
      <c r="AD4" s="293"/>
      <c r="AE4" s="293"/>
      <c r="AF4" s="293"/>
      <c r="AG4" s="293"/>
      <c r="AH4" s="293"/>
      <c r="AI4" s="293"/>
      <c r="AJ4" s="293"/>
    </row>
    <row r="5" spans="1:37" x14ac:dyDescent="0.2">
      <c r="A5" s="36" t="s">
        <v>107</v>
      </c>
      <c r="B5" s="203">
        <f>'Inmatning Rapportering'!D97</f>
        <v>0</v>
      </c>
      <c r="C5" s="210">
        <v>3.680908804031216E-2</v>
      </c>
      <c r="D5" s="210">
        <v>2.0075882768740064E-2</v>
      </c>
      <c r="E5" s="210">
        <v>1.4764795610144166E-4</v>
      </c>
      <c r="F5" s="306">
        <v>4.2048628267137941E-5</v>
      </c>
      <c r="G5" s="306">
        <v>4.0754819808974836E-6</v>
      </c>
      <c r="H5" s="263">
        <v>0</v>
      </c>
      <c r="J5" s="106">
        <f>B5*((C5+D5)+(E5+F5)*'GWP faktorer'!$C$8+(G5+H5)*'GWP faktorer'!$C$9)</f>
        <v>0</v>
      </c>
      <c r="K5" s="79"/>
      <c r="L5" s="27">
        <f t="shared" si="0"/>
        <v>0</v>
      </c>
      <c r="AA5" s="293"/>
      <c r="AB5" s="293"/>
      <c r="AC5" s="293"/>
      <c r="AD5" s="293"/>
      <c r="AE5" s="293"/>
      <c r="AF5" s="293"/>
      <c r="AG5" s="293"/>
      <c r="AH5" s="293"/>
      <c r="AI5" s="293"/>
      <c r="AJ5" s="293"/>
    </row>
    <row r="6" spans="1:37" x14ac:dyDescent="0.2">
      <c r="A6" s="36" t="s">
        <v>108</v>
      </c>
      <c r="B6" s="203">
        <f>'Inmatning Rapportering'!D98</f>
        <v>0</v>
      </c>
      <c r="C6" s="210">
        <v>3.9673061083414278E-2</v>
      </c>
      <c r="D6" s="210">
        <v>0</v>
      </c>
      <c r="E6" s="310">
        <v>9.0699842461054267E-5</v>
      </c>
      <c r="F6" s="306">
        <v>4.2048628267137941E-5</v>
      </c>
      <c r="G6" s="306">
        <v>4.6629805184388917E-6</v>
      </c>
      <c r="H6" s="263">
        <v>0</v>
      </c>
      <c r="J6" s="106">
        <f>B6*((C6+D6)+(E6+F6)*'GWP faktorer'!$C$8+(G6+H6)*'GWP faktorer'!$C$9)</f>
        <v>0</v>
      </c>
      <c r="K6" s="79"/>
      <c r="L6" s="27">
        <f t="shared" si="0"/>
        <v>0</v>
      </c>
      <c r="AA6" s="293"/>
      <c r="AB6" s="293"/>
      <c r="AC6" s="293"/>
      <c r="AD6" s="293"/>
      <c r="AE6" s="293"/>
      <c r="AF6" s="293"/>
      <c r="AG6" s="293"/>
      <c r="AH6" s="293"/>
      <c r="AI6" s="293"/>
      <c r="AJ6" s="293"/>
    </row>
    <row r="7" spans="1:37" x14ac:dyDescent="0.2">
      <c r="A7" s="36" t="s">
        <v>133</v>
      </c>
      <c r="B7" s="203">
        <f>'Inmatning Rapportering'!D99</f>
        <v>0</v>
      </c>
      <c r="C7" s="210">
        <v>2.0935829227842474E-2</v>
      </c>
      <c r="D7" s="210">
        <v>0</v>
      </c>
      <c r="E7" s="210">
        <v>1.4102429826610209E-4</v>
      </c>
      <c r="F7" s="306">
        <v>1.7403603982232303E-7</v>
      </c>
      <c r="G7" s="306">
        <v>4.9134011648121535E-5</v>
      </c>
      <c r="H7" s="306">
        <v>6.1201195443563855E-6</v>
      </c>
      <c r="J7" s="106">
        <f>B7*((C7+D7)+(E7+F7)*'GWP faktorer'!$C$8+(G7+H7)*'GWP faktorer'!$C$9)</f>
        <v>0</v>
      </c>
      <c r="K7" s="79"/>
      <c r="L7" s="27">
        <f t="shared" si="0"/>
        <v>0</v>
      </c>
      <c r="AA7" s="293"/>
      <c r="AB7" s="293"/>
      <c r="AC7" s="293"/>
      <c r="AD7" s="293"/>
      <c r="AE7" s="293"/>
      <c r="AF7" s="293"/>
      <c r="AG7" s="293"/>
      <c r="AH7" s="293"/>
      <c r="AI7" s="293"/>
      <c r="AJ7" s="293"/>
    </row>
    <row r="8" spans="1:37" x14ac:dyDescent="0.2">
      <c r="A8" s="36" t="s">
        <v>194</v>
      </c>
      <c r="B8" s="203">
        <f>'Inmatning Rapportering'!D100</f>
        <v>0</v>
      </c>
      <c r="C8" s="210">
        <v>1.8896806495901981E-2</v>
      </c>
      <c r="D8" s="210">
        <v>3.1402712511217419E-3</v>
      </c>
      <c r="E8" s="210">
        <v>7.1233519797647539E-5</v>
      </c>
      <c r="F8" s="306">
        <v>7.0732523934048497E-6</v>
      </c>
      <c r="G8" s="306">
        <v>4.6136531758480084E-5</v>
      </c>
      <c r="H8" s="306">
        <v>3.1307587774110617E-6</v>
      </c>
      <c r="J8" s="106">
        <f>B8*((C8+D8)+(E8+F8)*'GWP faktorer'!$C$8+(G8+H8)*'GWP faktorer'!$C$9)</f>
        <v>0</v>
      </c>
      <c r="K8" s="79"/>
      <c r="L8" s="27">
        <f t="shared" ref="L8:L31" si="1">B8*(C8+D8)</f>
        <v>0</v>
      </c>
      <c r="AA8" s="293"/>
      <c r="AB8" s="293"/>
      <c r="AC8" s="293"/>
      <c r="AD8" s="293"/>
      <c r="AE8" s="293"/>
      <c r="AF8" s="293"/>
      <c r="AG8" s="293"/>
      <c r="AH8" s="293"/>
      <c r="AI8" s="293"/>
      <c r="AJ8" s="293"/>
    </row>
    <row r="9" spans="1:37" x14ac:dyDescent="0.2">
      <c r="A9" s="36" t="s">
        <v>195</v>
      </c>
      <c r="B9" s="203">
        <f>'Inmatning Rapportering'!D101</f>
        <v>0</v>
      </c>
      <c r="C9" s="210">
        <v>2.2853384362772466E-2</v>
      </c>
      <c r="D9" s="210">
        <v>4.5395014979802556E-2</v>
      </c>
      <c r="E9" s="210">
        <v>1.8308786555248162E-4</v>
      </c>
      <c r="F9" s="306">
        <v>1.3371657141484431E-5</v>
      </c>
      <c r="G9" s="306">
        <v>4.4978510732002484E-6</v>
      </c>
      <c r="H9" s="306">
        <v>1.1950750249110063E-7</v>
      </c>
      <c r="J9" s="106">
        <f>B9*((C9+D9)+(E9+F9)*'GWP faktorer'!$C$8+(G9+H9)*'GWP faktorer'!$C$9)</f>
        <v>0</v>
      </c>
      <c r="K9" s="79"/>
      <c r="L9" s="27">
        <f t="shared" si="1"/>
        <v>0</v>
      </c>
      <c r="AA9" s="293"/>
      <c r="AB9" s="293"/>
      <c r="AC9" s="293"/>
      <c r="AD9" s="293"/>
      <c r="AE9" s="293"/>
      <c r="AF9" s="293"/>
      <c r="AG9" s="293"/>
      <c r="AH9" s="293"/>
      <c r="AI9" s="293"/>
      <c r="AJ9" s="293"/>
    </row>
    <row r="10" spans="1:37" x14ac:dyDescent="0.2">
      <c r="A10" s="36" t="s">
        <v>196</v>
      </c>
      <c r="B10" s="203">
        <f>'Inmatning Rapportering'!D102</f>
        <v>0</v>
      </c>
      <c r="C10" s="210">
        <v>2.5633353059195157E-2</v>
      </c>
      <c r="D10" s="210">
        <v>1.6243547937416212E-3</v>
      </c>
      <c r="E10" s="210">
        <v>2.2868872974970088E-4</v>
      </c>
      <c r="F10" s="306">
        <v>1.9407655349883316E-9</v>
      </c>
      <c r="G10" s="306">
        <v>2.1699695253051657E-5</v>
      </c>
      <c r="H10" s="306">
        <v>6.8248605827974297E-8</v>
      </c>
      <c r="J10" s="106">
        <f>B10*((C10+D10)+(E10+F10)*'GWP faktorer'!$C$8+(G10+H10)*'GWP faktorer'!$C$9)</f>
        <v>0</v>
      </c>
      <c r="K10" s="79"/>
      <c r="L10" s="27">
        <f t="shared" si="1"/>
        <v>0</v>
      </c>
      <c r="AA10" s="293"/>
      <c r="AB10" s="293"/>
      <c r="AC10" s="293"/>
      <c r="AD10" s="293"/>
      <c r="AE10" s="293"/>
      <c r="AF10" s="293"/>
      <c r="AG10" s="293"/>
      <c r="AH10" s="293"/>
      <c r="AI10" s="293"/>
      <c r="AJ10" s="293"/>
    </row>
    <row r="11" spans="1:37" x14ac:dyDescent="0.2">
      <c r="A11" s="36" t="s">
        <v>197</v>
      </c>
      <c r="B11" s="203">
        <f>'Inmatning Rapportering'!D103</f>
        <v>0</v>
      </c>
      <c r="C11" s="210">
        <v>2.752838553009581E-2</v>
      </c>
      <c r="D11" s="210">
        <v>1.2543335014610019E-2</v>
      </c>
      <c r="E11" s="210">
        <v>1.9061127111396158E-4</v>
      </c>
      <c r="F11" s="306">
        <v>6.3100838588306944E-7</v>
      </c>
      <c r="G11" s="306">
        <v>1.7224605472308436E-5</v>
      </c>
      <c r="H11" s="306">
        <v>4.4432051913298251E-7</v>
      </c>
      <c r="J11" s="106">
        <f>B11*((C11+D11)+(E11+F11)*'GWP faktorer'!$C$8+(G11+H11)*'GWP faktorer'!$C$9)</f>
        <v>0</v>
      </c>
      <c r="K11" s="79"/>
      <c r="L11" s="27">
        <f t="shared" si="1"/>
        <v>0</v>
      </c>
      <c r="AA11" s="293"/>
      <c r="AB11" s="293"/>
      <c r="AC11" s="293"/>
      <c r="AD11" s="293"/>
      <c r="AE11" s="293"/>
      <c r="AF11" s="293"/>
      <c r="AG11" s="293"/>
      <c r="AH11" s="293"/>
      <c r="AI11" s="293"/>
      <c r="AJ11" s="293"/>
    </row>
    <row r="12" spans="1:37" x14ac:dyDescent="0.2">
      <c r="A12" s="36" t="s">
        <v>198</v>
      </c>
      <c r="B12" s="203">
        <f>'Inmatning Rapportering'!D104</f>
        <v>0</v>
      </c>
      <c r="C12" s="210">
        <v>2.3575629218716011E-2</v>
      </c>
      <c r="D12" s="210">
        <v>1.8128236575701173E-2</v>
      </c>
      <c r="E12" s="210">
        <v>1.1050955761497283E-4</v>
      </c>
      <c r="F12" s="306">
        <v>1.3795551310208047E-6</v>
      </c>
      <c r="G12" s="306">
        <v>3.8730422001852181E-5</v>
      </c>
      <c r="H12" s="306">
        <v>5.7938164393838992E-7</v>
      </c>
      <c r="J12" s="106">
        <f>B12*((C12+D12)+(E12+F12)*'GWP faktorer'!$C$8+(G12+H12)*'GWP faktorer'!$C$9)</f>
        <v>0</v>
      </c>
      <c r="K12" s="79"/>
      <c r="L12" s="27">
        <f t="shared" si="1"/>
        <v>0</v>
      </c>
      <c r="AA12" s="293"/>
      <c r="AB12" s="293"/>
      <c r="AC12" s="293"/>
      <c r="AD12" s="293"/>
      <c r="AE12" s="293"/>
      <c r="AF12" s="293"/>
      <c r="AG12" s="293"/>
      <c r="AH12" s="293"/>
      <c r="AI12" s="293"/>
      <c r="AJ12" s="293"/>
    </row>
    <row r="13" spans="1:37" x14ac:dyDescent="0.2">
      <c r="A13" s="36" t="s">
        <v>199</v>
      </c>
      <c r="B13" s="203">
        <f>'Inmatning Rapportering'!D105</f>
        <v>0</v>
      </c>
      <c r="C13" s="210">
        <v>1.7103241288103286E-2</v>
      </c>
      <c r="D13" s="210">
        <v>4.7275630269910572E-2</v>
      </c>
      <c r="E13" s="210">
        <v>7.9675220433650756E-5</v>
      </c>
      <c r="F13" s="306">
        <v>4.2390084719568477E-6</v>
      </c>
      <c r="G13" s="306">
        <v>2.0156922183892208E-5</v>
      </c>
      <c r="H13" s="306">
        <v>1.4248402447565133E-6</v>
      </c>
      <c r="J13" s="106">
        <f>B13*((C13+D13)+(E13+F13)*'GWP faktorer'!$C$8+(G13+H13)*'GWP faktorer'!$C$9)</f>
        <v>0</v>
      </c>
      <c r="K13" s="79"/>
      <c r="L13" s="27">
        <f t="shared" si="1"/>
        <v>0</v>
      </c>
      <c r="AA13" s="293"/>
      <c r="AB13" s="293"/>
      <c r="AC13" s="293"/>
      <c r="AD13" s="293"/>
      <c r="AE13" s="293"/>
      <c r="AF13" s="293"/>
      <c r="AG13" s="293"/>
      <c r="AH13" s="293"/>
      <c r="AI13" s="293"/>
      <c r="AJ13" s="293"/>
    </row>
    <row r="14" spans="1:37" x14ac:dyDescent="0.2">
      <c r="A14" s="36" t="s">
        <v>200</v>
      </c>
      <c r="B14" s="203">
        <f>'Inmatning Rapportering'!D106</f>
        <v>0</v>
      </c>
      <c r="C14" s="210">
        <v>1.8847763956382761E-2</v>
      </c>
      <c r="D14" s="210">
        <v>2.1584919876533618E-2</v>
      </c>
      <c r="E14" s="210">
        <v>1.0266212247143642E-4</v>
      </c>
      <c r="F14" s="306">
        <v>2.1086224610527402E-6</v>
      </c>
      <c r="G14" s="306">
        <v>8.7857625480891967E-6</v>
      </c>
      <c r="H14" s="306">
        <v>6.2729758860720335E-7</v>
      </c>
      <c r="J14" s="106">
        <f>B14*((C14+D14)+(E14+F14)*'GWP faktorer'!$C$8+(G14+H14)*'GWP faktorer'!$C$9)</f>
        <v>0</v>
      </c>
      <c r="K14" s="79"/>
      <c r="L14" s="27">
        <f t="shared" si="1"/>
        <v>0</v>
      </c>
      <c r="AA14" s="293"/>
      <c r="AB14" s="293"/>
      <c r="AC14" s="293"/>
      <c r="AD14" s="293"/>
      <c r="AE14" s="293"/>
      <c r="AF14" s="293"/>
      <c r="AG14" s="293"/>
      <c r="AH14" s="293"/>
      <c r="AI14" s="293"/>
      <c r="AJ14" s="293"/>
    </row>
    <row r="15" spans="1:37" x14ac:dyDescent="0.2">
      <c r="A15" s="36" t="s">
        <v>201</v>
      </c>
      <c r="B15" s="203">
        <f>'Inmatning Rapportering'!D107</f>
        <v>0</v>
      </c>
      <c r="C15" s="210">
        <v>2.6958017292363214E-2</v>
      </c>
      <c r="D15" s="210">
        <v>3.3895486508408929E-3</v>
      </c>
      <c r="E15" s="210">
        <v>1.4185754411519331E-4</v>
      </c>
      <c r="F15" s="306">
        <v>1.5425810002767831E-7</v>
      </c>
      <c r="G15" s="306">
        <v>5.3504225169301168E-5</v>
      </c>
      <c r="H15" s="306">
        <v>1.2224991774269582E-7</v>
      </c>
      <c r="J15" s="106">
        <f>B15*((C15+D15)+(E15+F15)*'GWP faktorer'!$C$8+(G15+H15)*'GWP faktorer'!$C$9)</f>
        <v>0</v>
      </c>
      <c r="K15" s="79"/>
      <c r="L15" s="27">
        <f t="shared" si="1"/>
        <v>0</v>
      </c>
      <c r="AA15" s="293"/>
      <c r="AB15" s="293"/>
      <c r="AC15" s="293"/>
      <c r="AD15" s="293"/>
      <c r="AE15" s="293"/>
      <c r="AF15" s="293"/>
      <c r="AG15" s="293"/>
      <c r="AH15" s="293"/>
      <c r="AI15" s="293"/>
      <c r="AJ15" s="293"/>
    </row>
    <row r="16" spans="1:37" x14ac:dyDescent="0.2">
      <c r="A16" s="36" t="s">
        <v>202</v>
      </c>
      <c r="B16" s="203">
        <f>'Inmatning Rapportering'!D108</f>
        <v>0</v>
      </c>
      <c r="C16" s="210">
        <v>2.4004966693233244E-2</v>
      </c>
      <c r="D16" s="210">
        <v>4.7234716363065171E-2</v>
      </c>
      <c r="E16" s="210">
        <v>1.4799291714016414E-4</v>
      </c>
      <c r="F16" s="306">
        <v>5.6435644432843063E-8</v>
      </c>
      <c r="G16" s="306">
        <v>1.5808243739007891E-5</v>
      </c>
      <c r="H16" s="306">
        <v>1.984605549772387E-6</v>
      </c>
      <c r="J16" s="106">
        <f>B16*((C16+D16)+(E16+F16)*'GWP faktorer'!$C$8+(G16+H16)*'GWP faktorer'!$C$9)</f>
        <v>0</v>
      </c>
      <c r="K16" s="79"/>
      <c r="L16" s="27">
        <f t="shared" si="1"/>
        <v>0</v>
      </c>
      <c r="AA16" s="293"/>
      <c r="AB16" s="293"/>
      <c r="AC16" s="293"/>
      <c r="AD16" s="293"/>
      <c r="AE16" s="293"/>
      <c r="AF16" s="293"/>
      <c r="AG16" s="293"/>
      <c r="AH16" s="293"/>
      <c r="AI16" s="293"/>
      <c r="AJ16" s="293"/>
    </row>
    <row r="17" spans="1:38" x14ac:dyDescent="0.2">
      <c r="A17" s="36" t="s">
        <v>203</v>
      </c>
      <c r="B17" s="203">
        <f>'Inmatning Rapportering'!D109</f>
        <v>0</v>
      </c>
      <c r="C17" s="210">
        <v>4.2298304692685418E-2</v>
      </c>
      <c r="D17" s="210">
        <v>2.7383630869794628E-2</v>
      </c>
      <c r="E17" s="210">
        <v>1.8283460984972122E-4</v>
      </c>
      <c r="F17" s="306">
        <v>3.2717733354621738E-8</v>
      </c>
      <c r="G17" s="306">
        <v>1.6390563177490363E-4</v>
      </c>
      <c r="H17" s="306">
        <v>1.1505458269165788E-6</v>
      </c>
      <c r="J17" s="106">
        <f>B17*((C17+D17)+(E17+F17)*'GWP faktorer'!$C$8+(G17+H17)*'GWP faktorer'!$C$9)</f>
        <v>0</v>
      </c>
      <c r="K17" s="79"/>
      <c r="L17" s="27">
        <f>B17*(C17+D17)</f>
        <v>0</v>
      </c>
      <c r="AA17" s="293"/>
      <c r="AB17" s="293"/>
      <c r="AC17" s="293"/>
      <c r="AD17" s="293"/>
      <c r="AE17" s="293"/>
      <c r="AF17" s="293"/>
      <c r="AG17" s="293"/>
      <c r="AH17" s="293"/>
      <c r="AI17" s="293"/>
      <c r="AJ17" s="293"/>
    </row>
    <row r="18" spans="1:38" x14ac:dyDescent="0.2">
      <c r="A18" s="36" t="s">
        <v>204</v>
      </c>
      <c r="B18" s="203">
        <f>'Inmatning Rapportering'!D110</f>
        <v>0</v>
      </c>
      <c r="C18" s="210">
        <v>3.4407914641187955E-2</v>
      </c>
      <c r="D18" s="210">
        <v>3.5484561758092538E-2</v>
      </c>
      <c r="E18" s="210">
        <v>1.9248453937295156E-4</v>
      </c>
      <c r="F18" s="306">
        <v>2.993967269979579E-6</v>
      </c>
      <c r="G18" s="306">
        <v>2.4943370652866348E-5</v>
      </c>
      <c r="H18" s="306">
        <v>1.0946785252237452E-6</v>
      </c>
      <c r="J18" s="106">
        <f>B18*((C18+D18)+(E18+F18)*'GWP faktorer'!$C$8+(G18+H18)*'GWP faktorer'!$C$9)</f>
        <v>0</v>
      </c>
      <c r="K18" s="79"/>
      <c r="L18" s="27">
        <f t="shared" si="1"/>
        <v>0</v>
      </c>
      <c r="AA18" s="293"/>
      <c r="AB18" s="293"/>
      <c r="AC18" s="293"/>
      <c r="AD18" s="293"/>
      <c r="AE18" s="293"/>
      <c r="AF18" s="293"/>
      <c r="AG18" s="293"/>
      <c r="AH18" s="293"/>
      <c r="AI18" s="293"/>
      <c r="AJ18" s="293"/>
    </row>
    <row r="19" spans="1:38" x14ac:dyDescent="0.2">
      <c r="A19" s="36" t="s">
        <v>205</v>
      </c>
      <c r="B19" s="203">
        <f>'Inmatning Rapportering'!D111</f>
        <v>0</v>
      </c>
      <c r="C19" s="210">
        <v>2.62800469268821E-2</v>
      </c>
      <c r="D19" s="210">
        <v>3.7383464685803447E-2</v>
      </c>
      <c r="E19" s="210">
        <v>1.342404802752274E-4</v>
      </c>
      <c r="F19" s="306">
        <v>3.9585158309591779E-6</v>
      </c>
      <c r="G19" s="306">
        <v>1.9891831390519763E-5</v>
      </c>
      <c r="H19" s="306">
        <v>1.0452809255117474E-6</v>
      </c>
      <c r="J19" s="106">
        <f>B19*((C19+D19)+(E19+F19)*'GWP faktorer'!$C$8+(G19+H19)*'GWP faktorer'!$C$9)</f>
        <v>0</v>
      </c>
      <c r="K19" s="79"/>
      <c r="L19" s="27">
        <f t="shared" si="1"/>
        <v>0</v>
      </c>
      <c r="AA19" s="293"/>
      <c r="AB19" s="293"/>
      <c r="AC19" s="293"/>
      <c r="AD19" s="293"/>
      <c r="AE19" s="293"/>
      <c r="AF19" s="293"/>
      <c r="AG19" s="293"/>
      <c r="AH19" s="293"/>
      <c r="AI19" s="293"/>
      <c r="AJ19" s="293"/>
    </row>
    <row r="20" spans="1:38" x14ac:dyDescent="0.2">
      <c r="A20" s="36" t="s">
        <v>206</v>
      </c>
      <c r="B20" s="203">
        <f>'Inmatning Rapportering'!D112</f>
        <v>0</v>
      </c>
      <c r="C20" s="210">
        <v>1.9318902598061342E-2</v>
      </c>
      <c r="D20" s="210">
        <v>6.466332342926201E-2</v>
      </c>
      <c r="E20" s="210">
        <v>4.551904263490097E-5</v>
      </c>
      <c r="F20" s="306">
        <v>1.4490919389764454E-5</v>
      </c>
      <c r="G20" s="306">
        <v>1.1125103881217907E-5</v>
      </c>
      <c r="H20" s="306">
        <v>7.8191617395393813E-7</v>
      </c>
      <c r="J20" s="106">
        <f>B20*((C20+D20)+(E20+F20)*'GWP faktorer'!$C$8+(G20+H20)*'GWP faktorer'!$C$9)</f>
        <v>0</v>
      </c>
      <c r="K20" s="79"/>
      <c r="L20" s="27">
        <f t="shared" si="1"/>
        <v>0</v>
      </c>
      <c r="AA20" s="293"/>
      <c r="AB20" s="293"/>
      <c r="AC20" s="293"/>
      <c r="AD20" s="293"/>
      <c r="AE20" s="293"/>
      <c r="AF20" s="293"/>
      <c r="AG20" s="293"/>
      <c r="AH20" s="293"/>
      <c r="AI20" s="293"/>
      <c r="AJ20" s="293"/>
    </row>
    <row r="21" spans="1:38" x14ac:dyDescent="0.2">
      <c r="A21" s="36" t="s">
        <v>207</v>
      </c>
      <c r="B21" s="203">
        <f>'Inmatning Rapportering'!D113</f>
        <v>0</v>
      </c>
      <c r="C21" s="210">
        <v>2.2817606926886398E-2</v>
      </c>
      <c r="D21" s="210">
        <v>1.1005530375670128E-2</v>
      </c>
      <c r="E21" s="210">
        <v>1.6865676479611255E-4</v>
      </c>
      <c r="F21" s="306">
        <v>3.81783392969123E-7</v>
      </c>
      <c r="G21" s="306">
        <v>1.5509673550199339E-5</v>
      </c>
      <c r="H21" s="306">
        <v>4.1291902609352327E-7</v>
      </c>
      <c r="J21" s="106">
        <f>B21*((C21+D21)+(E21+F21)*'GWP faktorer'!$C$8+(G21+H21)*'GWP faktorer'!$C$9)</f>
        <v>0</v>
      </c>
      <c r="K21" s="79"/>
      <c r="L21" s="27">
        <f t="shared" si="1"/>
        <v>0</v>
      </c>
      <c r="AA21" s="293"/>
      <c r="AB21" s="293"/>
      <c r="AC21" s="293"/>
      <c r="AD21" s="293"/>
      <c r="AE21" s="293"/>
      <c r="AF21" s="293"/>
      <c r="AG21" s="293"/>
      <c r="AH21" s="293"/>
      <c r="AI21" s="293"/>
      <c r="AJ21" s="293"/>
    </row>
    <row r="22" spans="1:38" x14ac:dyDescent="0.2">
      <c r="A22" s="36" t="s">
        <v>208</v>
      </c>
      <c r="B22" s="203">
        <f>'Inmatning Rapportering'!D114</f>
        <v>0</v>
      </c>
      <c r="C22" s="210">
        <v>2.3480580964414681E-2</v>
      </c>
      <c r="D22" s="210">
        <v>4.882978782765568E-2</v>
      </c>
      <c r="E22" s="210">
        <v>8.9649624314731147E-5</v>
      </c>
      <c r="F22" s="306">
        <v>3.3641820593487109E-6</v>
      </c>
      <c r="G22" s="306">
        <v>4.9445133854261115E-5</v>
      </c>
      <c r="H22" s="306">
        <v>1.6078301018790348E-6</v>
      </c>
      <c r="J22" s="106">
        <f>B22*((C22+D22)+(E22+F22)*'GWP faktorer'!$C$8+(G22+H22)*'GWP faktorer'!$C$9)</f>
        <v>0</v>
      </c>
      <c r="K22" s="79"/>
      <c r="L22" s="27">
        <f t="shared" si="1"/>
        <v>0</v>
      </c>
      <c r="AA22" s="293"/>
      <c r="AB22" s="293"/>
      <c r="AC22" s="293"/>
      <c r="AD22" s="293"/>
      <c r="AE22" s="293"/>
      <c r="AF22" s="293"/>
      <c r="AG22" s="293"/>
      <c r="AH22" s="293"/>
      <c r="AI22" s="293"/>
      <c r="AJ22" s="293"/>
    </row>
    <row r="23" spans="1:38" x14ac:dyDescent="0.2">
      <c r="A23" s="36" t="s">
        <v>209</v>
      </c>
      <c r="B23" s="203">
        <f>'Inmatning Rapportering'!D115</f>
        <v>0</v>
      </c>
      <c r="C23" s="210">
        <v>4.4667183626245451E-2</v>
      </c>
      <c r="D23" s="210">
        <v>1.4846841253956015E-2</v>
      </c>
      <c r="E23" s="210">
        <v>1.8792727536288332E-4</v>
      </c>
      <c r="F23" s="306">
        <v>2.6852721450662939E-6</v>
      </c>
      <c r="G23" s="306">
        <v>1.2731898715186792E-5</v>
      </c>
      <c r="H23" s="306">
        <v>2.6569837349531456E-7</v>
      </c>
      <c r="J23" s="106">
        <f>B23*((C23+D23)+(E23+F23)*'GWP faktorer'!$C$8+(G23+H23)*'GWP faktorer'!$C$9)</f>
        <v>0</v>
      </c>
      <c r="K23" s="79"/>
      <c r="L23" s="27">
        <f t="shared" si="1"/>
        <v>0</v>
      </c>
      <c r="AA23" s="293"/>
      <c r="AB23" s="293"/>
      <c r="AC23" s="293"/>
      <c r="AD23" s="293"/>
      <c r="AE23" s="293"/>
      <c r="AF23" s="293"/>
      <c r="AG23" s="293"/>
      <c r="AH23" s="293"/>
      <c r="AI23" s="293"/>
      <c r="AJ23" s="293"/>
    </row>
    <row r="24" spans="1:38" x14ac:dyDescent="0.2">
      <c r="A24" s="36" t="s">
        <v>210</v>
      </c>
      <c r="B24" s="203">
        <f>'Inmatning Rapportering'!D116</f>
        <v>0</v>
      </c>
      <c r="C24" s="210">
        <v>2.5828966561446308E-2</v>
      </c>
      <c r="D24" s="210">
        <v>5.2327163687025363E-2</v>
      </c>
      <c r="E24" s="210">
        <v>1.4883009591373881E-4</v>
      </c>
      <c r="F24" s="306">
        <v>2.9195804305092322E-7</v>
      </c>
      <c r="G24" s="306">
        <v>2.6925384928019845E-5</v>
      </c>
      <c r="H24" s="306">
        <v>2.1677679428204787E-6</v>
      </c>
      <c r="J24" s="106">
        <f>B24*((C24+D24)+(E24+F24)*'GWP faktorer'!$C$8+(G24+H24)*'GWP faktorer'!$C$9)</f>
        <v>0</v>
      </c>
      <c r="K24" s="79"/>
      <c r="L24" s="27">
        <f t="shared" si="1"/>
        <v>0</v>
      </c>
      <c r="AA24" s="293"/>
      <c r="AB24" s="293"/>
      <c r="AC24" s="293"/>
      <c r="AD24" s="293"/>
      <c r="AE24" s="293"/>
      <c r="AF24" s="293"/>
      <c r="AG24" s="293"/>
      <c r="AH24" s="293"/>
      <c r="AI24" s="293"/>
      <c r="AJ24" s="293"/>
    </row>
    <row r="25" spans="1:38" x14ac:dyDescent="0.2">
      <c r="A25" s="36" t="s">
        <v>211</v>
      </c>
      <c r="B25" s="203">
        <f>'Inmatning Rapportering'!D117</f>
        <v>0</v>
      </c>
      <c r="C25" s="210">
        <v>3.1841556819234798E-2</v>
      </c>
      <c r="D25" s="210">
        <v>2.7848274092956947E-3</v>
      </c>
      <c r="E25" s="210">
        <v>2.8371726747836618E-4</v>
      </c>
      <c r="F25" s="306">
        <v>3.3272885195250205E-9</v>
      </c>
      <c r="G25" s="306">
        <v>2.6920644720282732E-5</v>
      </c>
      <c r="H25" s="306">
        <v>1.1700681950041565E-7</v>
      </c>
      <c r="J25" s="106">
        <f>B25*((C25+D25)+(E25+F25)*'GWP faktorer'!$C$8+(G25+H25)*'GWP faktorer'!$C$9)</f>
        <v>0</v>
      </c>
      <c r="K25" s="79"/>
      <c r="L25" s="27">
        <f t="shared" si="1"/>
        <v>0</v>
      </c>
      <c r="AA25" s="293"/>
      <c r="AB25" s="293"/>
      <c r="AC25" s="293"/>
      <c r="AD25" s="293"/>
      <c r="AE25" s="293"/>
      <c r="AF25" s="293"/>
      <c r="AG25" s="293"/>
      <c r="AH25" s="293"/>
      <c r="AI25" s="293"/>
      <c r="AJ25" s="293"/>
    </row>
    <row r="26" spans="1:38" x14ac:dyDescent="0.2">
      <c r="A26" s="36" t="s">
        <v>212</v>
      </c>
      <c r="B26" s="203">
        <f>'Inmatning Rapportering'!D118</f>
        <v>0</v>
      </c>
      <c r="C26" s="210">
        <v>2.0270342642030561E-2</v>
      </c>
      <c r="D26" s="210">
        <v>5.5438156756456178E-2</v>
      </c>
      <c r="E26" s="210">
        <v>1.214369111130234E-4</v>
      </c>
      <c r="F26" s="306">
        <v>3.1341192886403877E-6</v>
      </c>
      <c r="G26" s="306">
        <v>9.511668272015898E-6</v>
      </c>
      <c r="H26" s="306">
        <v>1.917430975465663E-6</v>
      </c>
      <c r="J26" s="106">
        <f>B26*((C26+D26)+(E26+F26)*'GWP faktorer'!$C$8+(G26+H26)*'GWP faktorer'!$C$9)</f>
        <v>0</v>
      </c>
      <c r="K26" s="79"/>
      <c r="L26" s="27">
        <f t="shared" si="1"/>
        <v>0</v>
      </c>
      <c r="AA26" s="293"/>
      <c r="AB26" s="293"/>
      <c r="AC26" s="293"/>
      <c r="AD26" s="293"/>
      <c r="AE26" s="293"/>
      <c r="AF26" s="293"/>
      <c r="AG26" s="293"/>
      <c r="AH26" s="293"/>
      <c r="AI26" s="293"/>
      <c r="AJ26" s="293"/>
    </row>
    <row r="27" spans="1:38" x14ac:dyDescent="0.2">
      <c r="A27" s="36" t="s">
        <v>213</v>
      </c>
      <c r="B27" s="203">
        <f>'Inmatning Rapportering'!D119</f>
        <v>0</v>
      </c>
      <c r="C27" s="210">
        <v>1.4995507753470375E-2</v>
      </c>
      <c r="D27" s="210">
        <v>2.1740477134533462E-2</v>
      </c>
      <c r="E27" s="210">
        <v>9.5277405010339545E-5</v>
      </c>
      <c r="F27" s="306">
        <v>1.2148327926197888E-6</v>
      </c>
      <c r="G27" s="306">
        <v>7.8056919855150305E-6</v>
      </c>
      <c r="H27" s="306">
        <v>7.5384550097113616E-7</v>
      </c>
      <c r="J27" s="106">
        <f>B27*((C27+D27)+(E27+F27)*'GWP faktorer'!$C$8+(G27+H27)*'GWP faktorer'!$C$9)</f>
        <v>0</v>
      </c>
      <c r="K27" s="79"/>
      <c r="L27" s="27">
        <f t="shared" si="1"/>
        <v>0</v>
      </c>
      <c r="AA27" s="293"/>
      <c r="AB27" s="293"/>
      <c r="AC27" s="293"/>
      <c r="AD27" s="293"/>
      <c r="AE27" s="293"/>
      <c r="AF27" s="293"/>
      <c r="AG27" s="293"/>
      <c r="AH27" s="293"/>
      <c r="AI27" s="293"/>
      <c r="AJ27" s="293"/>
    </row>
    <row r="28" spans="1:38" x14ac:dyDescent="0.2">
      <c r="A28" s="36" t="s">
        <v>214</v>
      </c>
      <c r="B28" s="203">
        <f>'Inmatning Rapportering'!D120</f>
        <v>0</v>
      </c>
      <c r="C28" s="210">
        <v>3.0160241451434845E-2</v>
      </c>
      <c r="D28" s="210">
        <v>0.1362599017890859</v>
      </c>
      <c r="E28" s="210">
        <v>1.4177402284387808E-4</v>
      </c>
      <c r="F28" s="306">
        <v>6.8458984364975842E-6</v>
      </c>
      <c r="G28" s="306">
        <v>6.6456294254268918E-6</v>
      </c>
      <c r="H28" s="306">
        <v>4.8278976027782085E-6</v>
      </c>
      <c r="J28" s="106">
        <f>B28*((C28+D28)+(E28+F28)*'GWP faktorer'!$C$8+(G28+H28)*'GWP faktorer'!$C$9)</f>
        <v>0</v>
      </c>
      <c r="K28" s="79"/>
      <c r="L28" s="27">
        <f t="shared" si="1"/>
        <v>0</v>
      </c>
      <c r="AA28" s="293"/>
      <c r="AB28" s="293"/>
      <c r="AC28" s="293"/>
      <c r="AD28" s="293"/>
      <c r="AE28" s="293"/>
      <c r="AF28" s="293"/>
      <c r="AG28" s="293"/>
      <c r="AH28" s="293"/>
      <c r="AI28" s="293"/>
      <c r="AJ28" s="293"/>
    </row>
    <row r="29" spans="1:38" s="35" customFormat="1" x14ac:dyDescent="0.2">
      <c r="A29" s="36" t="s">
        <v>215</v>
      </c>
      <c r="B29" s="203">
        <f>'Inmatning Rapportering'!D121</f>
        <v>0</v>
      </c>
      <c r="C29" s="210">
        <v>3.3083956262678273E-2</v>
      </c>
      <c r="D29" s="210">
        <v>7.9098455246806544E-4</v>
      </c>
      <c r="E29" s="210">
        <v>1.4481101876029996E-4</v>
      </c>
      <c r="F29" s="306">
        <v>1.2209954955944501E-7</v>
      </c>
      <c r="G29" s="306">
        <v>1.1344735292224097E-5</v>
      </c>
      <c r="H29" s="306">
        <v>1.6969443031991468E-8</v>
      </c>
      <c r="J29" s="106">
        <f>B29*((C29+D29)+(E29+F29)*'GWP faktorer'!$C$8+(G29+H29)*'GWP faktorer'!$C$9)</f>
        <v>0</v>
      </c>
      <c r="K29" s="79"/>
      <c r="L29" s="27">
        <f t="shared" si="1"/>
        <v>0</v>
      </c>
      <c r="O29" s="296"/>
      <c r="P29" s="296"/>
      <c r="Q29" s="296"/>
      <c r="R29" s="296"/>
      <c r="S29" s="296"/>
      <c r="T29" s="296"/>
      <c r="U29" s="296"/>
      <c r="V29" s="296"/>
      <c r="W29" s="296"/>
      <c r="X29" s="296"/>
      <c r="Y29" s="296"/>
      <c r="Z29" s="296"/>
      <c r="AA29" s="293"/>
      <c r="AB29" s="293"/>
      <c r="AC29" s="293"/>
      <c r="AD29" s="293"/>
      <c r="AE29" s="293"/>
      <c r="AF29" s="293"/>
      <c r="AG29" s="293"/>
      <c r="AH29" s="293"/>
      <c r="AI29" s="293"/>
      <c r="AJ29" s="293"/>
      <c r="AK29" s="296"/>
      <c r="AL29" s="296"/>
    </row>
    <row r="30" spans="1:38" ht="14.25" customHeight="1" x14ac:dyDescent="0.2">
      <c r="A30" s="36" t="s">
        <v>216</v>
      </c>
      <c r="B30" s="203">
        <f>'Inmatning Rapportering'!D122</f>
        <v>0</v>
      </c>
      <c r="C30" s="210">
        <v>1.4491835120346904E-2</v>
      </c>
      <c r="D30" s="210">
        <v>0</v>
      </c>
      <c r="E30" s="210">
        <v>5.3976013381142914E-5</v>
      </c>
      <c r="F30" s="309">
        <v>8.7759340077941366E-8</v>
      </c>
      <c r="G30" s="306">
        <v>6.264380139954158E-5</v>
      </c>
      <c r="H30" s="309">
        <v>4.9805535313428157E-6</v>
      </c>
      <c r="J30" s="106">
        <f>B30*((C30+D30)+(E30+F30)*'GWP faktorer'!$C$8+(G30+H30)*'GWP faktorer'!$C$9)</f>
        <v>0</v>
      </c>
      <c r="K30" s="79"/>
      <c r="L30" s="27">
        <f t="shared" si="1"/>
        <v>0</v>
      </c>
      <c r="AA30" s="293"/>
      <c r="AB30" s="293"/>
      <c r="AC30" s="293"/>
      <c r="AD30" s="293"/>
      <c r="AE30" s="293"/>
      <c r="AF30" s="293"/>
      <c r="AG30" s="293"/>
      <c r="AH30" s="293"/>
      <c r="AI30" s="293"/>
      <c r="AJ30" s="293"/>
    </row>
    <row r="31" spans="1:38" x14ac:dyDescent="0.2">
      <c r="A31" s="32" t="s">
        <v>217</v>
      </c>
      <c r="B31" s="203">
        <f>'Inmatning Rapportering'!D123</f>
        <v>0</v>
      </c>
      <c r="C31" s="210">
        <v>1.2363712760871611E-2</v>
      </c>
      <c r="D31" s="210">
        <v>6.1029016487907845E-2</v>
      </c>
      <c r="E31" s="210">
        <v>2.7955964193178992E-5</v>
      </c>
      <c r="F31" s="309">
        <v>8.7759340077941366E-8</v>
      </c>
      <c r="G31" s="306">
        <v>5.6332172792623323E-6</v>
      </c>
      <c r="H31" s="309">
        <v>4.9805535313428157E-6</v>
      </c>
      <c r="J31" s="106">
        <f>B31*((C31+D31)+(E31+F31)*'GWP faktorer'!$C$8+(G31+H31)*'GWP faktorer'!$C$9)</f>
        <v>0</v>
      </c>
      <c r="K31" s="79"/>
      <c r="L31" s="27">
        <f t="shared" si="1"/>
        <v>0</v>
      </c>
      <c r="AA31" s="293"/>
      <c r="AB31" s="293"/>
      <c r="AC31" s="293"/>
      <c r="AD31" s="293"/>
      <c r="AE31" s="293"/>
      <c r="AF31" s="293"/>
      <c r="AG31" s="293"/>
      <c r="AH31" s="293"/>
      <c r="AI31" s="293"/>
      <c r="AJ31" s="293"/>
    </row>
    <row r="32" spans="1:38" s="1" customFormat="1" x14ac:dyDescent="0.2">
      <c r="A32" s="156" t="s">
        <v>148</v>
      </c>
      <c r="B32" s="160"/>
      <c r="C32" s="17"/>
      <c r="D32" s="17"/>
      <c r="E32" s="17"/>
      <c r="F32" s="161"/>
      <c r="G32" s="162"/>
      <c r="H32" s="161"/>
      <c r="J32" s="163">
        <f>SUM(J3:J31)</f>
        <v>0</v>
      </c>
      <c r="K32" s="163"/>
      <c r="L32" s="163">
        <f>SUM(L3:L31)</f>
        <v>0</v>
      </c>
      <c r="O32" s="295"/>
      <c r="P32" s="295"/>
      <c r="Q32" s="295"/>
      <c r="R32" s="295"/>
      <c r="S32" s="295"/>
      <c r="T32" s="295"/>
      <c r="U32" s="295"/>
      <c r="V32" s="295"/>
      <c r="W32" s="295"/>
      <c r="X32" s="295"/>
      <c r="Y32" s="295"/>
      <c r="Z32" s="295"/>
      <c r="AA32" s="293"/>
      <c r="AB32" s="293"/>
      <c r="AC32" s="293"/>
      <c r="AD32" s="293"/>
      <c r="AE32" s="293"/>
      <c r="AF32" s="293"/>
      <c r="AG32" s="293"/>
      <c r="AH32" s="293"/>
      <c r="AI32" s="293"/>
      <c r="AJ32" s="293"/>
      <c r="AK32" s="295"/>
      <c r="AL32" s="295"/>
    </row>
    <row r="33" spans="1:36" x14ac:dyDescent="0.2">
      <c r="A33" s="103" t="s">
        <v>218</v>
      </c>
      <c r="B33" s="94"/>
      <c r="C33" s="97"/>
      <c r="D33" s="97"/>
      <c r="E33" s="97"/>
      <c r="F33" s="97"/>
      <c r="G33" s="97"/>
      <c r="H33" s="97"/>
      <c r="J33" s="97"/>
      <c r="K33" s="79"/>
      <c r="L33" s="102"/>
      <c r="AA33" s="293"/>
      <c r="AB33" s="293"/>
      <c r="AC33" s="293"/>
      <c r="AD33" s="293"/>
      <c r="AE33" s="293"/>
      <c r="AF33" s="293"/>
      <c r="AG33" s="293"/>
      <c r="AH33" s="293"/>
      <c r="AI33" s="293"/>
      <c r="AJ33" s="293"/>
    </row>
    <row r="34" spans="1:36" x14ac:dyDescent="0.2">
      <c r="A34" s="103"/>
      <c r="B34" s="94"/>
      <c r="C34" s="97"/>
      <c r="D34" s="97"/>
      <c r="E34" s="97"/>
      <c r="F34" s="97"/>
      <c r="G34" s="97"/>
      <c r="H34" s="97"/>
      <c r="J34" s="97"/>
      <c r="K34" s="79"/>
      <c r="L34" s="102"/>
      <c r="AA34" s="293"/>
      <c r="AB34" s="293"/>
      <c r="AC34" s="293"/>
      <c r="AD34" s="293"/>
      <c r="AE34" s="293"/>
      <c r="AF34" s="293"/>
      <c r="AG34" s="293"/>
      <c r="AH34" s="293"/>
      <c r="AI34" s="293"/>
      <c r="AJ34" s="293"/>
    </row>
    <row r="35" spans="1:36" s="75" customFormat="1" x14ac:dyDescent="0.2">
      <c r="A35" s="89"/>
      <c r="B35" s="94"/>
      <c r="C35" s="95"/>
      <c r="D35" s="95"/>
      <c r="E35" s="95"/>
      <c r="F35" s="95"/>
      <c r="G35" s="95"/>
      <c r="H35" s="95"/>
      <c r="J35" s="95"/>
      <c r="K35" s="93"/>
      <c r="L35" s="23"/>
      <c r="AA35" s="293"/>
      <c r="AB35" s="293"/>
      <c r="AC35" s="293"/>
      <c r="AD35" s="293"/>
      <c r="AE35" s="293"/>
      <c r="AF35" s="293"/>
      <c r="AG35" s="293"/>
      <c r="AH35" s="293"/>
      <c r="AI35" s="293"/>
      <c r="AJ35" s="293"/>
    </row>
    <row r="36" spans="1:36" ht="30" customHeight="1" x14ac:dyDescent="0.2">
      <c r="A36" s="21" t="s">
        <v>56</v>
      </c>
      <c r="B36" s="206" t="s">
        <v>88</v>
      </c>
      <c r="C36" s="321" t="s">
        <v>57</v>
      </c>
      <c r="D36" s="322"/>
      <c r="E36" s="323" t="s">
        <v>58</v>
      </c>
      <c r="F36" s="324"/>
      <c r="G36" s="325" t="s">
        <v>59</v>
      </c>
      <c r="H36" s="326"/>
      <c r="J36" s="174" t="s">
        <v>151</v>
      </c>
      <c r="L36" s="56" t="s">
        <v>4</v>
      </c>
      <c r="AA36" s="293"/>
      <c r="AB36" s="293"/>
      <c r="AC36" s="293"/>
      <c r="AD36" s="293"/>
      <c r="AE36" s="293"/>
      <c r="AF36" s="293"/>
      <c r="AG36" s="293"/>
      <c r="AH36" s="293"/>
      <c r="AI36" s="293"/>
      <c r="AJ36" s="293"/>
    </row>
    <row r="37" spans="1:36" x14ac:dyDescent="0.2">
      <c r="A37" s="21"/>
      <c r="B37" s="206"/>
      <c r="C37" s="46" t="s">
        <v>176</v>
      </c>
      <c r="D37" s="47" t="s">
        <v>177</v>
      </c>
      <c r="E37" s="50" t="s">
        <v>176</v>
      </c>
      <c r="F37" s="51" t="s">
        <v>177</v>
      </c>
      <c r="G37" s="48" t="s">
        <v>176</v>
      </c>
      <c r="H37" s="49" t="s">
        <v>177</v>
      </c>
      <c r="J37" s="58" t="s">
        <v>53</v>
      </c>
      <c r="L37" s="57"/>
      <c r="AA37" s="293"/>
      <c r="AB37" s="293"/>
      <c r="AC37" s="293"/>
      <c r="AD37" s="293"/>
      <c r="AE37" s="293"/>
      <c r="AF37" s="293"/>
      <c r="AG37" s="293"/>
      <c r="AH37" s="293"/>
      <c r="AI37" s="293"/>
      <c r="AJ37" s="293"/>
    </row>
    <row r="38" spans="1:36" x14ac:dyDescent="0.2">
      <c r="A38" s="32" t="s">
        <v>109</v>
      </c>
      <c r="B38" s="209">
        <f>'Inmatning Rapportering'!D128</f>
        <v>0</v>
      </c>
      <c r="C38" s="306">
        <v>5.9561879999999998E-2</v>
      </c>
      <c r="D38" s="306">
        <v>0.63036000000000003</v>
      </c>
      <c r="E38" s="306">
        <v>6.6368952000000006E-4</v>
      </c>
      <c r="F38" s="306">
        <v>3.8759999999999998E-6</v>
      </c>
      <c r="G38" s="306">
        <v>1.3614144000000001E-6</v>
      </c>
      <c r="H38" s="309">
        <v>3.0599999999999998E-5</v>
      </c>
      <c r="J38" s="106">
        <f>B38*((C38+D38)+(E38+F38)*'GWP faktorer'!$C$8+(G38+H38)*'GWP faktorer'!$C$9)</f>
        <v>0</v>
      </c>
      <c r="K38" s="79"/>
      <c r="L38" s="27">
        <f t="shared" ref="L38:L45" si="2">B38*(C38+D38)</f>
        <v>0</v>
      </c>
      <c r="AA38" s="293"/>
      <c r="AB38" s="293"/>
      <c r="AC38" s="293"/>
      <c r="AD38" s="293"/>
      <c r="AE38" s="293"/>
      <c r="AF38" s="293"/>
      <c r="AG38" s="293"/>
      <c r="AH38" s="293"/>
      <c r="AI38" s="293"/>
      <c r="AJ38" s="293"/>
    </row>
    <row r="39" spans="1:36" x14ac:dyDescent="0.2">
      <c r="A39" s="32" t="s">
        <v>110</v>
      </c>
      <c r="B39" s="209">
        <f>'Inmatning Rapportering'!D129</f>
        <v>0</v>
      </c>
      <c r="C39" s="306">
        <v>0.13095684000000002</v>
      </c>
      <c r="D39" s="309">
        <v>0.65939999999999999</v>
      </c>
      <c r="E39" s="306">
        <v>7.4877125788186643E-4</v>
      </c>
      <c r="F39" s="309">
        <v>4.0820000000000001E-6</v>
      </c>
      <c r="G39" s="306">
        <v>8.0786034129257656E-6</v>
      </c>
      <c r="H39" s="309">
        <v>3.1400000000000004E-5</v>
      </c>
      <c r="J39" s="106">
        <f>B39*((C39+D39)+(E39+F39)*'GWP faktorer'!$C$8+(G39+H39)*'GWP faktorer'!$C$9)</f>
        <v>0</v>
      </c>
      <c r="K39" s="79"/>
      <c r="L39" s="27">
        <f t="shared" si="2"/>
        <v>0</v>
      </c>
      <c r="AA39" s="293"/>
      <c r="AB39" s="293"/>
      <c r="AC39" s="293"/>
      <c r="AD39" s="293"/>
      <c r="AE39" s="293"/>
      <c r="AF39" s="293"/>
      <c r="AG39" s="293"/>
      <c r="AH39" s="293"/>
      <c r="AI39" s="293"/>
      <c r="AJ39" s="293"/>
    </row>
    <row r="40" spans="1:36" x14ac:dyDescent="0.2">
      <c r="A40" s="32" t="s">
        <v>111</v>
      </c>
      <c r="B40" s="209">
        <f>'Inmatning Rapportering'!D130</f>
        <v>0</v>
      </c>
      <c r="C40" s="306">
        <v>1.6290119999999998E-2</v>
      </c>
      <c r="D40" s="306">
        <v>0.17220000000000002</v>
      </c>
      <c r="E40" s="306">
        <v>1.8151847999999999E-4</v>
      </c>
      <c r="F40" s="306">
        <v>1.1069999999999999E-6</v>
      </c>
      <c r="G40" s="306">
        <v>3.723456E-7</v>
      </c>
      <c r="H40" s="309">
        <v>8.6100000000000006E-6</v>
      </c>
      <c r="J40" s="106">
        <f>B40*((C40+D40)+(E40+F40)*'GWP faktorer'!$C$8+(G40+H40)*'GWP faktorer'!$C$9)</f>
        <v>0</v>
      </c>
      <c r="K40" s="79"/>
      <c r="L40" s="27">
        <f t="shared" si="2"/>
        <v>0</v>
      </c>
      <c r="AA40" s="293"/>
      <c r="AB40" s="293"/>
      <c r="AC40" s="293"/>
      <c r="AD40" s="293"/>
      <c r="AE40" s="293"/>
      <c r="AF40" s="293"/>
      <c r="AG40" s="293"/>
      <c r="AH40" s="293"/>
      <c r="AI40" s="293"/>
      <c r="AJ40" s="293"/>
    </row>
    <row r="41" spans="1:36" x14ac:dyDescent="0.2">
      <c r="A41" s="32" t="s">
        <v>114</v>
      </c>
      <c r="B41" s="209">
        <f>'Inmatning Rapportering'!D131</f>
        <v>0</v>
      </c>
      <c r="C41" s="306">
        <v>4.4921240000000001E-2</v>
      </c>
      <c r="D41" s="306">
        <v>0.39319000000000004</v>
      </c>
      <c r="E41" s="306">
        <v>5.0055096000000006E-4</v>
      </c>
      <c r="F41" s="306">
        <v>2.8700000000000001E-6</v>
      </c>
      <c r="G41" s="306">
        <v>1.0267712000000002E-6</v>
      </c>
      <c r="H41" s="309">
        <v>2.296E-5</v>
      </c>
      <c r="J41" s="106">
        <f>B41*((C41+D41)+(E41+F41)*'GWP faktorer'!$C$8+(G41+H41)*'GWP faktorer'!$C$9)</f>
        <v>0</v>
      </c>
      <c r="K41" s="79"/>
      <c r="L41" s="27">
        <f t="shared" si="2"/>
        <v>0</v>
      </c>
      <c r="AA41" s="293"/>
      <c r="AB41" s="293"/>
      <c r="AC41" s="293"/>
      <c r="AD41" s="293"/>
      <c r="AE41" s="293"/>
      <c r="AF41" s="293"/>
      <c r="AG41" s="293"/>
      <c r="AH41" s="293"/>
      <c r="AI41" s="293"/>
      <c r="AJ41" s="293"/>
    </row>
    <row r="42" spans="1:36" x14ac:dyDescent="0.2">
      <c r="A42" s="32" t="s">
        <v>112</v>
      </c>
      <c r="B42" s="209">
        <f>'Inmatning Rapportering'!D132</f>
        <v>0</v>
      </c>
      <c r="C42" s="306">
        <v>4.664898E-2</v>
      </c>
      <c r="D42" s="306">
        <v>0.49323</v>
      </c>
      <c r="E42" s="306">
        <v>5.198029200000001E-4</v>
      </c>
      <c r="F42" s="306">
        <v>3.0750000000000002E-6</v>
      </c>
      <c r="G42" s="306">
        <v>1.0662624000000003E-6</v>
      </c>
      <c r="H42" s="309">
        <v>2.3370000000000002E-5</v>
      </c>
      <c r="J42" s="106">
        <f>B42*((C42+D42)+(E42+F42)*'GWP faktorer'!$C$8+(G42+H42)*'GWP faktorer'!$C$9)</f>
        <v>0</v>
      </c>
      <c r="K42" s="79"/>
      <c r="L42" s="27">
        <f t="shared" si="2"/>
        <v>0</v>
      </c>
      <c r="AA42" s="293"/>
      <c r="AB42" s="293"/>
      <c r="AC42" s="293"/>
      <c r="AD42" s="293"/>
      <c r="AE42" s="293"/>
      <c r="AF42" s="293"/>
      <c r="AG42" s="293"/>
      <c r="AH42" s="293"/>
      <c r="AI42" s="293"/>
      <c r="AJ42" s="293"/>
    </row>
    <row r="43" spans="1:36" x14ac:dyDescent="0.2">
      <c r="A43" s="32" t="s">
        <v>115</v>
      </c>
      <c r="B43" s="209">
        <f>'Inmatning Rapportering'!D133</f>
        <v>0</v>
      </c>
      <c r="C43" s="306">
        <v>4.0914930000000002E-2</v>
      </c>
      <c r="D43" s="306">
        <v>0.41566999999999998</v>
      </c>
      <c r="E43" s="306">
        <v>4.559092200000001E-4</v>
      </c>
      <c r="F43" s="306">
        <v>2.5610000000000001E-6</v>
      </c>
      <c r="G43" s="306">
        <v>9.3519840000000029E-7</v>
      </c>
      <c r="H43" s="309">
        <v>1.9700000000000001E-5</v>
      </c>
      <c r="J43" s="106">
        <f>B43*((C43+D43)+(E43+F43)*'GWP faktorer'!$C$8+(G43+H43)*'GWP faktorer'!$C$9)</f>
        <v>0</v>
      </c>
      <c r="K43" s="79"/>
      <c r="L43" s="27">
        <f t="shared" si="2"/>
        <v>0</v>
      </c>
      <c r="AA43" s="293"/>
      <c r="AB43" s="293"/>
      <c r="AC43" s="293"/>
      <c r="AD43" s="293"/>
      <c r="AE43" s="293"/>
      <c r="AF43" s="293"/>
      <c r="AG43" s="293"/>
      <c r="AH43" s="293"/>
      <c r="AI43" s="293"/>
      <c r="AJ43" s="293"/>
    </row>
    <row r="44" spans="1:36" x14ac:dyDescent="0.2">
      <c r="A44" s="32" t="s">
        <v>113</v>
      </c>
      <c r="B44" s="209">
        <f>'Inmatning Rapportering'!D134</f>
        <v>0</v>
      </c>
      <c r="C44" s="306">
        <v>2.6969600000000003E-2</v>
      </c>
      <c r="D44" s="306">
        <v>0.28560000000000002</v>
      </c>
      <c r="E44" s="306">
        <v>3.0051840000000008E-4</v>
      </c>
      <c r="F44" s="306">
        <v>1.7920000000000002E-6</v>
      </c>
      <c r="G44" s="306">
        <v>6.164480000000002E-7</v>
      </c>
      <c r="H44" s="309">
        <v>1.3440000000000002E-5</v>
      </c>
      <c r="J44" s="106">
        <f>B44*((C44+D44)+(E44+F44)*'GWP faktorer'!$C$8+(G44+H44)*'GWP faktorer'!$C$9)</f>
        <v>0</v>
      </c>
      <c r="K44" s="79"/>
      <c r="L44" s="27">
        <f t="shared" si="2"/>
        <v>0</v>
      </c>
      <c r="AA44" s="293"/>
      <c r="AB44" s="293"/>
      <c r="AC44" s="293"/>
      <c r="AD44" s="293"/>
      <c r="AE44" s="293"/>
      <c r="AF44" s="293"/>
      <c r="AG44" s="293"/>
      <c r="AH44" s="293"/>
      <c r="AI44" s="293"/>
      <c r="AJ44" s="293"/>
    </row>
    <row r="45" spans="1:36" x14ac:dyDescent="0.2">
      <c r="A45" s="32" t="s">
        <v>121</v>
      </c>
      <c r="B45" s="209">
        <f>'Inmatning Rapportering'!D135</f>
        <v>0</v>
      </c>
      <c r="C45" s="306">
        <v>5.6638813170255556E-2</v>
      </c>
      <c r="D45" s="309">
        <v>0.67876965727737915</v>
      </c>
      <c r="E45" s="306">
        <v>6.1667486545353978E-5</v>
      </c>
      <c r="F45" s="309">
        <v>5.1798410730380853E-6</v>
      </c>
      <c r="G45" s="306">
        <v>5.139378197023162E-6</v>
      </c>
      <c r="H45" s="309">
        <v>3.9844931331062197E-5</v>
      </c>
      <c r="J45" s="106">
        <f>B45*((C45+D45)+(E45+F45)*'GWP faktorer'!$C$8+(G45+H45)*'GWP faktorer'!$C$9)</f>
        <v>0</v>
      </c>
      <c r="K45" s="79"/>
      <c r="L45" s="27">
        <f t="shared" si="2"/>
        <v>0</v>
      </c>
      <c r="AA45" s="293"/>
      <c r="AB45" s="293"/>
      <c r="AC45" s="293"/>
      <c r="AD45" s="293"/>
      <c r="AE45" s="293"/>
      <c r="AF45" s="293"/>
      <c r="AG45" s="293"/>
      <c r="AH45" s="293"/>
      <c r="AI45" s="293"/>
      <c r="AJ45" s="293"/>
    </row>
    <row r="46" spans="1:36" x14ac:dyDescent="0.2">
      <c r="A46" s="156" t="s">
        <v>148</v>
      </c>
      <c r="B46" s="74"/>
      <c r="C46" s="97"/>
      <c r="D46" s="97"/>
      <c r="E46" s="97"/>
      <c r="F46" s="98"/>
      <c r="G46" s="97"/>
      <c r="H46" s="98"/>
      <c r="J46" s="163">
        <f t="shared" ref="J46:L46" si="3">SUM(J38:J45)</f>
        <v>0</v>
      </c>
      <c r="K46" s="163"/>
      <c r="L46" s="163">
        <f t="shared" si="3"/>
        <v>0</v>
      </c>
      <c r="AA46" s="293"/>
      <c r="AB46" s="293"/>
      <c r="AC46" s="293"/>
      <c r="AD46" s="293"/>
      <c r="AE46" s="293"/>
      <c r="AF46" s="293"/>
      <c r="AG46" s="293"/>
      <c r="AH46" s="293"/>
      <c r="AI46" s="293"/>
      <c r="AJ46" s="293"/>
    </row>
    <row r="47" spans="1:36" x14ac:dyDescent="0.2">
      <c r="A47" s="96"/>
      <c r="B47" s="74"/>
      <c r="C47" s="97"/>
      <c r="D47" s="97"/>
      <c r="E47" s="97"/>
      <c r="F47" s="98"/>
      <c r="G47" s="97"/>
      <c r="H47" s="98"/>
      <c r="J47" s="97"/>
      <c r="K47" s="79"/>
      <c r="L47" s="97"/>
      <c r="AA47" s="293"/>
      <c r="AB47" s="293"/>
      <c r="AC47" s="293"/>
      <c r="AD47" s="293"/>
      <c r="AE47" s="293"/>
      <c r="AF47" s="293"/>
      <c r="AG47" s="293"/>
      <c r="AH47" s="293"/>
      <c r="AI47" s="293"/>
      <c r="AJ47" s="293"/>
    </row>
    <row r="48" spans="1:36" x14ac:dyDescent="0.2">
      <c r="A48" s="96"/>
      <c r="B48" s="74"/>
      <c r="C48" s="97"/>
      <c r="D48" s="97"/>
      <c r="E48" s="97"/>
      <c r="F48" s="98"/>
      <c r="G48" s="97"/>
      <c r="H48" s="98"/>
      <c r="J48" s="97"/>
      <c r="K48" s="79"/>
      <c r="L48" s="97"/>
      <c r="AA48" s="293"/>
      <c r="AB48" s="293"/>
      <c r="AC48" s="293"/>
      <c r="AD48" s="293"/>
      <c r="AE48" s="293"/>
      <c r="AF48" s="293"/>
      <c r="AG48" s="293"/>
      <c r="AH48" s="293"/>
      <c r="AI48" s="293"/>
      <c r="AJ48" s="293"/>
    </row>
    <row r="49" spans="1:36" ht="27" x14ac:dyDescent="0.2">
      <c r="A49" s="21" t="s">
        <v>147</v>
      </c>
      <c r="B49" s="206" t="s">
        <v>88</v>
      </c>
      <c r="C49" s="321" t="s">
        <v>57</v>
      </c>
      <c r="D49" s="322"/>
      <c r="E49" s="323" t="s">
        <v>58</v>
      </c>
      <c r="F49" s="324"/>
      <c r="G49" s="325" t="s">
        <v>59</v>
      </c>
      <c r="H49" s="326"/>
      <c r="J49" s="174" t="s">
        <v>151</v>
      </c>
      <c r="L49" s="56" t="s">
        <v>4</v>
      </c>
      <c r="AA49" s="293"/>
      <c r="AB49" s="293"/>
      <c r="AC49" s="293"/>
      <c r="AD49" s="293"/>
      <c r="AE49" s="293"/>
      <c r="AF49" s="293"/>
      <c r="AG49" s="293"/>
      <c r="AH49" s="293"/>
      <c r="AI49" s="293"/>
      <c r="AJ49" s="293"/>
    </row>
    <row r="50" spans="1:36" x14ac:dyDescent="0.2">
      <c r="A50" s="21"/>
      <c r="B50" s="206"/>
      <c r="C50" s="46" t="s">
        <v>176</v>
      </c>
      <c r="D50" s="47" t="s">
        <v>177</v>
      </c>
      <c r="E50" s="50" t="s">
        <v>176</v>
      </c>
      <c r="F50" s="51" t="s">
        <v>177</v>
      </c>
      <c r="G50" s="48" t="s">
        <v>176</v>
      </c>
      <c r="H50" s="49" t="s">
        <v>177</v>
      </c>
      <c r="J50" s="58" t="s">
        <v>53</v>
      </c>
      <c r="L50" s="57"/>
      <c r="AA50" s="293"/>
      <c r="AB50" s="293"/>
      <c r="AC50" s="293"/>
      <c r="AD50" s="293"/>
      <c r="AE50" s="293"/>
      <c r="AF50" s="293"/>
      <c r="AG50" s="293"/>
      <c r="AH50" s="293"/>
      <c r="AI50" s="293"/>
      <c r="AJ50" s="293"/>
    </row>
    <row r="51" spans="1:36" x14ac:dyDescent="0.2">
      <c r="A51" s="32" t="s">
        <v>109</v>
      </c>
      <c r="B51" s="209">
        <f>'Inmatning Rapportering'!D138</f>
        <v>0</v>
      </c>
      <c r="C51" s="279">
        <v>9.8794220000000002E-2</v>
      </c>
      <c r="D51" s="279">
        <v>1.04392</v>
      </c>
      <c r="E51" s="279">
        <v>1.1008498800000001E-3</v>
      </c>
      <c r="F51" s="307">
        <v>6.4239999999999998E-6</v>
      </c>
      <c r="G51" s="307">
        <v>2.2581536000000005E-6</v>
      </c>
      <c r="H51" s="279">
        <v>5.02E-5</v>
      </c>
      <c r="J51" s="106">
        <f>B51*((C51+D51)+(E51+F51)*'GWP faktorer'!$C$8+(G51+H51)*'GWP faktorer'!$C$9)</f>
        <v>0</v>
      </c>
      <c r="K51" s="79"/>
      <c r="L51" s="27">
        <f>B51*(C51+D51)</f>
        <v>0</v>
      </c>
      <c r="AA51" s="293"/>
      <c r="AB51" s="293"/>
      <c r="AC51" s="293"/>
      <c r="AD51" s="293"/>
      <c r="AE51" s="293"/>
      <c r="AF51" s="293"/>
      <c r="AG51" s="293"/>
      <c r="AH51" s="293"/>
      <c r="AI51" s="293"/>
      <c r="AJ51" s="293"/>
    </row>
    <row r="52" spans="1:36" x14ac:dyDescent="0.2">
      <c r="A52" s="32" t="s">
        <v>110</v>
      </c>
      <c r="B52" s="209">
        <f>'Inmatning Rapportering'!D139</f>
        <v>0</v>
      </c>
      <c r="C52" s="279">
        <v>0.30346764000000004</v>
      </c>
      <c r="D52" s="279">
        <v>1.18584</v>
      </c>
      <c r="E52" s="279">
        <v>1.715304547261804E-3</v>
      </c>
      <c r="F52" s="307">
        <v>7.362E-6</v>
      </c>
      <c r="G52" s="307">
        <v>1.8862575245855199E-5</v>
      </c>
      <c r="H52" s="279">
        <v>5.6000000000000006E-5</v>
      </c>
      <c r="J52" s="106">
        <f>B52*((C52+D52)+(E52+F52)*'GWP faktorer'!$C$8+(G52+H52)*'GWP faktorer'!$C$9)</f>
        <v>0</v>
      </c>
      <c r="K52" s="79"/>
      <c r="L52" s="27">
        <f t="shared" ref="L52:L57" si="4">B52*(C52+D52)</f>
        <v>0</v>
      </c>
      <c r="AA52" s="293"/>
      <c r="AB52" s="293"/>
      <c r="AC52" s="293"/>
      <c r="AD52" s="293"/>
      <c r="AE52" s="293"/>
      <c r="AF52" s="293"/>
      <c r="AG52" s="293"/>
      <c r="AH52" s="293"/>
      <c r="AI52" s="293"/>
      <c r="AJ52" s="293"/>
    </row>
    <row r="53" spans="1:36" x14ac:dyDescent="0.2">
      <c r="A53" s="32" t="s">
        <v>111</v>
      </c>
      <c r="B53" s="209">
        <f>'Inmatning Rapportering'!D140</f>
        <v>0</v>
      </c>
      <c r="C53" s="279">
        <v>0.10485033999999999</v>
      </c>
      <c r="D53" s="279">
        <v>1.1084399999999999</v>
      </c>
      <c r="E53" s="279">
        <v>1.1683323599999999E-3</v>
      </c>
      <c r="F53" s="307">
        <v>6.8409999999999994E-6</v>
      </c>
      <c r="G53" s="307">
        <v>2.3965792000000004E-6</v>
      </c>
      <c r="H53" s="279">
        <v>5.2789999999999994E-5</v>
      </c>
      <c r="J53" s="106">
        <f>B53*((C53+D53)+(E53+F53)*'GWP faktorer'!$C$8+(G53+H53)*'GWP faktorer'!$C$9)</f>
        <v>0</v>
      </c>
      <c r="K53" s="79"/>
      <c r="L53" s="27">
        <f t="shared" si="4"/>
        <v>0</v>
      </c>
      <c r="AA53" s="293"/>
      <c r="AB53" s="293"/>
      <c r="AC53" s="293"/>
      <c r="AD53" s="293"/>
      <c r="AE53" s="293"/>
      <c r="AF53" s="293"/>
      <c r="AG53" s="293"/>
      <c r="AH53" s="293"/>
      <c r="AI53" s="293"/>
      <c r="AJ53" s="293"/>
    </row>
    <row r="54" spans="1:36" x14ac:dyDescent="0.2">
      <c r="A54" s="32" t="s">
        <v>114</v>
      </c>
      <c r="B54" s="209">
        <f>'Inmatning Rapportering'!D141</f>
        <v>0</v>
      </c>
      <c r="C54" s="279">
        <v>6.0362539999999999E-2</v>
      </c>
      <c r="D54" s="279">
        <v>0.52998999999999996</v>
      </c>
      <c r="E54" s="279">
        <v>6.7261116000000005E-4</v>
      </c>
      <c r="F54" s="307">
        <v>3.8959999999999996E-6</v>
      </c>
      <c r="G54" s="307">
        <v>1.3797152000000002E-6</v>
      </c>
      <c r="H54" s="279">
        <v>3.0939999999999999E-5</v>
      </c>
      <c r="J54" s="106">
        <f>B54*((C54+D54)+(E54+F54)*'GWP faktorer'!$C$8+(G54+H54)*'GWP faktorer'!$C$9)</f>
        <v>0</v>
      </c>
      <c r="K54" s="79"/>
      <c r="L54" s="27">
        <f t="shared" si="4"/>
        <v>0</v>
      </c>
      <c r="AA54" s="293"/>
      <c r="AB54" s="293"/>
      <c r="AC54" s="293"/>
      <c r="AD54" s="293"/>
      <c r="AE54" s="293"/>
      <c r="AF54" s="293"/>
      <c r="AG54" s="293"/>
      <c r="AH54" s="293"/>
      <c r="AI54" s="293"/>
      <c r="AJ54" s="293"/>
    </row>
    <row r="55" spans="1:36" x14ac:dyDescent="0.2">
      <c r="A55" s="32" t="s">
        <v>112</v>
      </c>
      <c r="B55" s="209">
        <f>'Inmatning Rapportering'!D142</f>
        <v>0</v>
      </c>
      <c r="C55" s="279">
        <v>6.4585569999999995E-2</v>
      </c>
      <c r="D55" s="279">
        <v>0.68412000000000006</v>
      </c>
      <c r="E55" s="279">
        <v>7.1966778000000014E-4</v>
      </c>
      <c r="F55" s="307">
        <v>4.2869999999999998E-6</v>
      </c>
      <c r="G55" s="307">
        <v>1.4762416000000003E-6</v>
      </c>
      <c r="H55" s="279">
        <v>3.2460000000000004E-5</v>
      </c>
      <c r="J55" s="106">
        <f>B55*((C55+D55)+(E55+F55)*'GWP faktorer'!$C$8+(G55+H55)*'GWP faktorer'!$C$9)</f>
        <v>0</v>
      </c>
      <c r="K55" s="79"/>
      <c r="L55" s="27">
        <f t="shared" si="4"/>
        <v>0</v>
      </c>
      <c r="AA55" s="293"/>
      <c r="AB55" s="293"/>
      <c r="AC55" s="293"/>
      <c r="AD55" s="293"/>
      <c r="AE55" s="293"/>
      <c r="AF55" s="293"/>
      <c r="AG55" s="293"/>
      <c r="AH55" s="293"/>
      <c r="AI55" s="293"/>
      <c r="AJ55" s="293"/>
    </row>
    <row r="56" spans="1:36" x14ac:dyDescent="0.2">
      <c r="A56" s="32" t="s">
        <v>115</v>
      </c>
      <c r="B56" s="209">
        <f>'Inmatning Rapportering'!D143</f>
        <v>0</v>
      </c>
      <c r="C56" s="279">
        <v>8.645021E-2</v>
      </c>
      <c r="D56" s="279">
        <v>0.88658999999999999</v>
      </c>
      <c r="E56" s="279">
        <v>9.6330234000000013E-4</v>
      </c>
      <c r="F56" s="307">
        <v>5.4889999999999995E-6</v>
      </c>
      <c r="G56" s="307">
        <v>1.9760048000000007E-6</v>
      </c>
      <c r="H56" s="279">
        <v>4.2880000000000003E-5</v>
      </c>
      <c r="J56" s="106">
        <f>B56*((C56+D56)+(E56+F56)*'GWP faktorer'!$C$8+(G56+H56)*'GWP faktorer'!$C$9)</f>
        <v>0</v>
      </c>
      <c r="K56" s="79"/>
      <c r="L56" s="27">
        <f t="shared" si="4"/>
        <v>0</v>
      </c>
      <c r="AA56" s="293"/>
      <c r="AB56" s="293"/>
      <c r="AC56" s="293"/>
      <c r="AD56" s="293"/>
      <c r="AE56" s="293"/>
      <c r="AF56" s="293"/>
      <c r="AG56" s="293"/>
      <c r="AH56" s="293"/>
      <c r="AI56" s="293"/>
      <c r="AJ56" s="293"/>
    </row>
    <row r="57" spans="1:36" x14ac:dyDescent="0.2">
      <c r="A57" s="32" t="s">
        <v>113</v>
      </c>
      <c r="B57" s="209">
        <f>'Inmatning Rapportering'!D144</f>
        <v>0</v>
      </c>
      <c r="C57" s="279">
        <v>0.10218950000000002</v>
      </c>
      <c r="D57" s="279">
        <v>1.0801800000000001</v>
      </c>
      <c r="E57" s="279">
        <v>1.1386830000000001E-3</v>
      </c>
      <c r="F57" s="307">
        <v>4.2400000000000001E-6</v>
      </c>
      <c r="G57" s="307">
        <v>2.3357600000000003E-6</v>
      </c>
      <c r="H57" s="279">
        <v>5.1180000000000001E-5</v>
      </c>
      <c r="J57" s="106">
        <f>B57*((C57+D57)+(E57+F57)*'GWP faktorer'!$C$8+(G57+H57)*'GWP faktorer'!$C$9)</f>
        <v>0</v>
      </c>
      <c r="K57" s="79"/>
      <c r="L57" s="27">
        <f t="shared" si="4"/>
        <v>0</v>
      </c>
      <c r="AA57" s="293"/>
      <c r="AB57" s="293"/>
      <c r="AC57" s="293"/>
      <c r="AD57" s="293"/>
      <c r="AE57" s="293"/>
      <c r="AF57" s="293"/>
      <c r="AG57" s="293"/>
      <c r="AH57" s="293"/>
      <c r="AI57" s="293"/>
      <c r="AJ57" s="293"/>
    </row>
    <row r="58" spans="1:36" x14ac:dyDescent="0.2">
      <c r="A58" s="156" t="s">
        <v>148</v>
      </c>
      <c r="B58" s="95"/>
      <c r="C58" s="98"/>
      <c r="D58" s="98"/>
      <c r="E58" s="98"/>
      <c r="F58" s="151"/>
      <c r="G58" s="151"/>
      <c r="H58" s="98"/>
      <c r="J58" s="163">
        <f t="shared" ref="J58:L58" si="5">SUM(J51:J57)</f>
        <v>0</v>
      </c>
      <c r="K58" s="163"/>
      <c r="L58" s="163">
        <f t="shared" si="5"/>
        <v>0</v>
      </c>
      <c r="AA58" s="293"/>
      <c r="AB58" s="293"/>
      <c r="AC58" s="293"/>
      <c r="AD58" s="293"/>
      <c r="AE58" s="293"/>
      <c r="AF58" s="293"/>
      <c r="AG58" s="293"/>
      <c r="AH58" s="293"/>
      <c r="AI58" s="293"/>
      <c r="AJ58" s="293"/>
    </row>
    <row r="59" spans="1:36" x14ac:dyDescent="0.2">
      <c r="A59" s="103" t="s">
        <v>134</v>
      </c>
      <c r="B59" s="74"/>
      <c r="C59" s="97"/>
      <c r="D59" s="97"/>
      <c r="E59" s="97"/>
      <c r="F59" s="98"/>
      <c r="G59" s="97"/>
      <c r="H59" s="98"/>
      <c r="J59" s="17"/>
      <c r="K59" s="101"/>
      <c r="L59" s="17"/>
      <c r="AA59" s="293"/>
      <c r="AB59" s="293"/>
      <c r="AC59" s="293"/>
      <c r="AD59" s="293"/>
      <c r="AE59" s="293"/>
      <c r="AF59" s="293"/>
      <c r="AG59" s="293"/>
      <c r="AH59" s="293"/>
      <c r="AI59" s="293"/>
      <c r="AJ59" s="293"/>
    </row>
    <row r="60" spans="1:36" x14ac:dyDescent="0.2">
      <c r="A60" s="103"/>
      <c r="B60" s="74"/>
      <c r="C60" s="97"/>
      <c r="D60" s="97"/>
      <c r="E60" s="97"/>
      <c r="F60" s="98"/>
      <c r="G60" s="97"/>
      <c r="H60" s="98"/>
      <c r="J60" s="97"/>
      <c r="K60" s="79"/>
      <c r="L60" s="97"/>
      <c r="AA60" s="293"/>
      <c r="AB60" s="293"/>
      <c r="AC60" s="293"/>
      <c r="AD60" s="293"/>
      <c r="AE60" s="293"/>
      <c r="AF60" s="293"/>
      <c r="AG60" s="293"/>
      <c r="AH60" s="293"/>
      <c r="AI60" s="293"/>
      <c r="AJ60" s="293"/>
    </row>
    <row r="61" spans="1:36" x14ac:dyDescent="0.2">
      <c r="AA61" s="293"/>
      <c r="AB61" s="293"/>
      <c r="AC61" s="293"/>
      <c r="AD61" s="293"/>
      <c r="AE61" s="293"/>
      <c r="AF61" s="293"/>
      <c r="AG61" s="293"/>
      <c r="AH61" s="293"/>
      <c r="AI61" s="293"/>
      <c r="AJ61" s="293"/>
    </row>
    <row r="62" spans="1:36" ht="38.25" customHeight="1" x14ac:dyDescent="0.2">
      <c r="A62" s="31" t="s">
        <v>138</v>
      </c>
      <c r="B62" s="206" t="s">
        <v>88</v>
      </c>
      <c r="C62" s="321" t="s">
        <v>57</v>
      </c>
      <c r="D62" s="322"/>
      <c r="E62" s="323" t="s">
        <v>58</v>
      </c>
      <c r="F62" s="324"/>
      <c r="G62" s="325" t="s">
        <v>59</v>
      </c>
      <c r="H62" s="326"/>
      <c r="I62" s="69" t="s">
        <v>72</v>
      </c>
      <c r="J62" s="174" t="s">
        <v>151</v>
      </c>
      <c r="L62" s="56" t="s">
        <v>4</v>
      </c>
      <c r="AA62" s="293"/>
      <c r="AB62" s="293"/>
      <c r="AC62" s="293"/>
      <c r="AD62" s="293"/>
      <c r="AE62" s="293"/>
      <c r="AF62" s="293"/>
      <c r="AG62" s="293"/>
      <c r="AH62" s="293"/>
      <c r="AI62" s="293"/>
      <c r="AJ62" s="293"/>
    </row>
    <row r="63" spans="1:36" ht="12.75" customHeight="1" x14ac:dyDescent="0.2">
      <c r="A63" s="137" t="s">
        <v>142</v>
      </c>
      <c r="B63" s="206"/>
      <c r="C63" s="46" t="s">
        <v>176</v>
      </c>
      <c r="D63" s="47" t="s">
        <v>177</v>
      </c>
      <c r="E63" s="50" t="s">
        <v>176</v>
      </c>
      <c r="F63" s="51" t="s">
        <v>177</v>
      </c>
      <c r="G63" s="48" t="s">
        <v>176</v>
      </c>
      <c r="H63" s="49" t="s">
        <v>177</v>
      </c>
      <c r="I63" s="70"/>
      <c r="J63" s="58" t="s">
        <v>53</v>
      </c>
      <c r="L63" s="57"/>
      <c r="AA63" s="293"/>
      <c r="AB63" s="293"/>
      <c r="AC63" s="293"/>
      <c r="AD63" s="293"/>
      <c r="AE63" s="293"/>
      <c r="AF63" s="293"/>
      <c r="AG63" s="293"/>
      <c r="AH63" s="293"/>
      <c r="AI63" s="293"/>
      <c r="AJ63" s="293"/>
    </row>
    <row r="64" spans="1:36" ht="12.75" customHeight="1" x14ac:dyDescent="0.2">
      <c r="A64" s="121" t="s">
        <v>139</v>
      </c>
      <c r="B64" s="205">
        <f>'Inmatning Rapportering'!D153</f>
        <v>0</v>
      </c>
      <c r="C64" s="280">
        <v>1.0593060349689791E-2</v>
      </c>
      <c r="D64" s="281">
        <v>0.15050761421319797</v>
      </c>
      <c r="E64" s="280">
        <v>5.9304778019498836E-5</v>
      </c>
      <c r="F64" s="281"/>
      <c r="G64" s="263">
        <v>1.0368111191684794E-7</v>
      </c>
      <c r="H64" s="281"/>
      <c r="I64" s="40"/>
      <c r="J64" s="282">
        <f>0.136*B64</f>
        <v>0</v>
      </c>
      <c r="L64" s="119">
        <f>B64*(C64+D64)</f>
        <v>0</v>
      </c>
      <c r="AA64" s="293"/>
      <c r="AB64" s="293"/>
      <c r="AC64" s="293"/>
      <c r="AD64" s="293"/>
      <c r="AE64" s="293"/>
      <c r="AF64" s="293"/>
      <c r="AG64" s="293"/>
      <c r="AH64" s="293"/>
      <c r="AI64" s="293"/>
      <c r="AJ64" s="293"/>
    </row>
    <row r="65" spans="1:36" ht="12.75" customHeight="1" x14ac:dyDescent="0.2">
      <c r="A65" s="121" t="s">
        <v>140</v>
      </c>
      <c r="B65" s="205">
        <f>'Inmatning Rapportering'!D154</f>
        <v>0</v>
      </c>
      <c r="C65" s="280">
        <v>8.4089044493070742E-3</v>
      </c>
      <c r="D65" s="281">
        <v>0.11947483588621445</v>
      </c>
      <c r="E65" s="280">
        <v>4.707687819110139E-5</v>
      </c>
      <c r="F65" s="281"/>
      <c r="G65" s="263">
        <v>8.2303369803063448E-8</v>
      </c>
      <c r="H65" s="281"/>
      <c r="I65" s="40"/>
      <c r="J65" s="282">
        <f t="shared" ref="J65:J69" si="6">0.136*B65</f>
        <v>0</v>
      </c>
      <c r="L65" s="119">
        <f>B65*(C65+D65)</f>
        <v>0</v>
      </c>
      <c r="AA65" s="293"/>
      <c r="AB65" s="293"/>
      <c r="AC65" s="293"/>
      <c r="AD65" s="293"/>
      <c r="AE65" s="293"/>
      <c r="AF65" s="293"/>
      <c r="AG65" s="293"/>
      <c r="AH65" s="293"/>
      <c r="AI65" s="293"/>
      <c r="AJ65" s="293"/>
    </row>
    <row r="66" spans="1:36" ht="12.75" customHeight="1" x14ac:dyDescent="0.2">
      <c r="A66" s="121" t="s">
        <v>141</v>
      </c>
      <c r="B66" s="205">
        <f>'Inmatning Rapportering'!D155</f>
        <v>0</v>
      </c>
      <c r="C66" s="280">
        <v>1.0065236714975846E-2</v>
      </c>
      <c r="D66" s="281">
        <v>0.14300822561692128</v>
      </c>
      <c r="E66" s="280">
        <v>5.6349780836737369E-5</v>
      </c>
      <c r="F66" s="281"/>
      <c r="G66" s="263">
        <v>9.8514961669744289E-8</v>
      </c>
      <c r="H66" s="281"/>
      <c r="I66" s="40"/>
      <c r="J66" s="282">
        <f t="shared" si="6"/>
        <v>0</v>
      </c>
      <c r="L66" s="119">
        <f>B66*(C66+D66)</f>
        <v>0</v>
      </c>
      <c r="AA66" s="293"/>
      <c r="AB66" s="293"/>
      <c r="AC66" s="293"/>
      <c r="AD66" s="293"/>
      <c r="AE66" s="293"/>
      <c r="AF66" s="293"/>
      <c r="AG66" s="293"/>
      <c r="AH66" s="293"/>
      <c r="AI66" s="293"/>
      <c r="AJ66" s="293"/>
    </row>
    <row r="67" spans="1:36" ht="12.75" customHeight="1" x14ac:dyDescent="0.2">
      <c r="A67" s="121" t="s">
        <v>143</v>
      </c>
      <c r="B67" s="205">
        <f>'Inmatning Rapportering'!D156</f>
        <v>0</v>
      </c>
      <c r="C67" s="280">
        <v>9.5622743295019162E-3</v>
      </c>
      <c r="D67" s="281">
        <v>0.13586206896551725</v>
      </c>
      <c r="E67" s="280">
        <v>5.3533968253968259E-5</v>
      </c>
      <c r="F67" s="281"/>
      <c r="G67" s="263">
        <v>9.3592144499178977E-8</v>
      </c>
      <c r="H67" s="281"/>
      <c r="I67" s="40"/>
      <c r="J67" s="282">
        <f t="shared" si="6"/>
        <v>0</v>
      </c>
      <c r="L67" s="119">
        <f>B67*(C67+D67)</f>
        <v>0</v>
      </c>
      <c r="AA67" s="293"/>
      <c r="AB67" s="293"/>
      <c r="AC67" s="293"/>
      <c r="AD67" s="293"/>
      <c r="AE67" s="293"/>
      <c r="AF67" s="293"/>
      <c r="AG67" s="293"/>
      <c r="AH67" s="293"/>
      <c r="AI67" s="293"/>
      <c r="AJ67" s="293"/>
    </row>
    <row r="68" spans="1:36" ht="12.75" customHeight="1" x14ac:dyDescent="0.2">
      <c r="A68" s="121" t="s">
        <v>144</v>
      </c>
      <c r="B68" s="205">
        <f>'Inmatning Rapportering'!D157</f>
        <v>0</v>
      </c>
      <c r="C68" s="280">
        <v>9.4240602636534825E-3</v>
      </c>
      <c r="D68" s="281">
        <v>0.13389830508474576</v>
      </c>
      <c r="E68" s="280">
        <v>5.2760182943233794E-5</v>
      </c>
      <c r="F68" s="281"/>
      <c r="G68" s="263">
        <v>9.2239354317998373E-8</v>
      </c>
      <c r="H68" s="281"/>
      <c r="I68" s="40"/>
      <c r="J68" s="282">
        <f t="shared" si="6"/>
        <v>0</v>
      </c>
      <c r="L68" s="119">
        <f t="shared" ref="L68:L70" si="7">B68*(C68+D68)</f>
        <v>0</v>
      </c>
      <c r="AA68" s="293"/>
      <c r="AB68" s="293"/>
      <c r="AC68" s="293"/>
      <c r="AD68" s="293"/>
      <c r="AE68" s="293"/>
      <c r="AF68" s="293"/>
      <c r="AG68" s="293"/>
      <c r="AH68" s="293"/>
      <c r="AI68" s="293"/>
      <c r="AJ68" s="293"/>
    </row>
    <row r="69" spans="1:36" ht="12.75" customHeight="1" x14ac:dyDescent="0.2">
      <c r="A69" s="121" t="s">
        <v>145</v>
      </c>
      <c r="B69" s="205">
        <f>'Inmatning Rapportering'!D158</f>
        <v>0</v>
      </c>
      <c r="C69" s="280">
        <v>1.1060063492063493E-2</v>
      </c>
      <c r="D69" s="281">
        <v>0.15714285714285714</v>
      </c>
      <c r="E69" s="280">
        <v>6.1919274376417231E-5</v>
      </c>
      <c r="F69" s="281"/>
      <c r="G69" s="263">
        <v>1.0825197278911564E-7</v>
      </c>
      <c r="H69" s="281"/>
      <c r="I69" s="40"/>
      <c r="J69" s="282">
        <f t="shared" si="6"/>
        <v>0</v>
      </c>
      <c r="L69" s="119">
        <f t="shared" si="7"/>
        <v>0</v>
      </c>
      <c r="AA69" s="293"/>
      <c r="AB69" s="293"/>
      <c r="AC69" s="293"/>
      <c r="AD69" s="293"/>
      <c r="AE69" s="293"/>
      <c r="AF69" s="293"/>
      <c r="AG69" s="293"/>
      <c r="AH69" s="293"/>
      <c r="AI69" s="293"/>
      <c r="AJ69" s="293"/>
    </row>
    <row r="70" spans="1:36" ht="12.75" customHeight="1" x14ac:dyDescent="0.2">
      <c r="A70" s="121" t="s">
        <v>146</v>
      </c>
      <c r="B70" s="205">
        <f>'Inmatning Rapportering'!D159</f>
        <v>0</v>
      </c>
      <c r="C70" s="280">
        <v>8.9457777777777782E-3</v>
      </c>
      <c r="D70" s="281">
        <v>0.12710280373831775</v>
      </c>
      <c r="E70" s="280">
        <v>5.0082539682539691E-5</v>
      </c>
      <c r="F70" s="281"/>
      <c r="G70" s="263">
        <v>8.755809523809524E-8</v>
      </c>
      <c r="H70" s="281"/>
      <c r="I70" s="40"/>
      <c r="J70" s="282">
        <f t="shared" ref="J70:J71" si="8">0.136*B70</f>
        <v>0</v>
      </c>
      <c r="L70" s="119">
        <f t="shared" si="7"/>
        <v>0</v>
      </c>
      <c r="AA70" s="293"/>
      <c r="AB70" s="293"/>
      <c r="AC70" s="293"/>
      <c r="AD70" s="293"/>
      <c r="AE70" s="293"/>
      <c r="AF70" s="293"/>
      <c r="AG70" s="293"/>
      <c r="AH70" s="293"/>
      <c r="AI70" s="293"/>
      <c r="AJ70" s="293"/>
    </row>
    <row r="71" spans="1:36" ht="12.75" customHeight="1" x14ac:dyDescent="0.2">
      <c r="A71" s="121" t="s">
        <v>227</v>
      </c>
      <c r="B71" s="205">
        <f>'Inmatning Rapportering'!D160</f>
        <v>0</v>
      </c>
      <c r="C71" s="280">
        <v>1.3243615364784736E-2</v>
      </c>
      <c r="D71" s="281">
        <v>0.18816705336426912</v>
      </c>
      <c r="E71" s="280">
        <v>7.4143792582771696E-5</v>
      </c>
      <c r="F71" s="281"/>
      <c r="G71" s="263">
        <v>1.2962380289470774E-7</v>
      </c>
      <c r="H71" s="281"/>
      <c r="I71" s="40"/>
      <c r="J71" s="282">
        <f t="shared" si="8"/>
        <v>0</v>
      </c>
      <c r="L71" s="119">
        <f t="shared" ref="L71:L76" si="9">B71*(C71+D71)</f>
        <v>0</v>
      </c>
      <c r="AA71" s="293"/>
      <c r="AB71" s="293"/>
      <c r="AC71" s="293"/>
      <c r="AD71" s="293"/>
      <c r="AE71" s="293"/>
      <c r="AF71" s="293"/>
      <c r="AG71" s="293"/>
      <c r="AH71" s="293"/>
      <c r="AI71" s="293"/>
      <c r="AJ71" s="293"/>
    </row>
    <row r="72" spans="1:36" ht="12.75" customHeight="1" x14ac:dyDescent="0.2">
      <c r="A72" s="121"/>
      <c r="B72" s="205"/>
      <c r="C72" s="280"/>
      <c r="D72" s="281"/>
      <c r="E72" s="280"/>
      <c r="F72" s="281"/>
      <c r="G72" s="263"/>
      <c r="H72" s="281"/>
      <c r="I72" s="40"/>
      <c r="J72" s="282"/>
      <c r="L72" s="119"/>
      <c r="AA72" s="293"/>
      <c r="AB72" s="293"/>
      <c r="AC72" s="293"/>
      <c r="AD72" s="293"/>
      <c r="AE72" s="293"/>
      <c r="AF72" s="293"/>
      <c r="AG72" s="293"/>
      <c r="AH72" s="293"/>
      <c r="AI72" s="293"/>
      <c r="AJ72" s="293"/>
    </row>
    <row r="73" spans="1:36" x14ac:dyDescent="0.2">
      <c r="A73" s="121" t="s">
        <v>256</v>
      </c>
      <c r="B73" s="205">
        <f>'Inmatning Rapportering'!D164</f>
        <v>0</v>
      </c>
      <c r="C73" s="280"/>
      <c r="D73" s="281">
        <v>0.13300000000000001</v>
      </c>
      <c r="E73" s="280"/>
      <c r="F73" s="279"/>
      <c r="G73" s="263"/>
      <c r="H73" s="279"/>
      <c r="I73" s="33"/>
      <c r="J73" s="282">
        <f>0.136*B73</f>
        <v>0</v>
      </c>
      <c r="L73" s="119">
        <f>B73*(C73+D73)</f>
        <v>0</v>
      </c>
      <c r="AA73" s="293"/>
      <c r="AB73" s="293"/>
      <c r="AC73" s="293"/>
      <c r="AD73" s="293"/>
      <c r="AE73" s="293"/>
      <c r="AF73" s="293"/>
      <c r="AG73" s="293"/>
      <c r="AH73" s="293"/>
      <c r="AI73" s="293"/>
      <c r="AJ73" s="293"/>
    </row>
    <row r="74" spans="1:36" x14ac:dyDescent="0.2">
      <c r="A74" s="121" t="s">
        <v>257</v>
      </c>
      <c r="B74" s="205">
        <f>'Inmatning Rapportering'!D165</f>
        <v>0</v>
      </c>
      <c r="C74" s="280"/>
      <c r="D74" s="281">
        <v>0.13300000000000001</v>
      </c>
      <c r="E74" s="280"/>
      <c r="F74" s="279"/>
      <c r="G74" s="263"/>
      <c r="H74" s="279"/>
      <c r="I74" s="33"/>
      <c r="J74" s="282">
        <f>0.136*B74</f>
        <v>0</v>
      </c>
      <c r="L74" s="119">
        <f t="shared" si="9"/>
        <v>0</v>
      </c>
      <c r="AA74" s="293"/>
      <c r="AB74" s="293"/>
      <c r="AC74" s="293"/>
      <c r="AD74" s="293"/>
      <c r="AE74" s="293"/>
      <c r="AF74" s="293"/>
      <c r="AG74" s="293"/>
      <c r="AH74" s="293"/>
      <c r="AI74" s="293"/>
      <c r="AJ74" s="293"/>
    </row>
    <row r="75" spans="1:36" x14ac:dyDescent="0.2">
      <c r="A75" s="121" t="s">
        <v>255</v>
      </c>
      <c r="B75" s="205">
        <f>'Inmatning Rapportering'!D166</f>
        <v>0</v>
      </c>
      <c r="C75" s="280"/>
      <c r="D75" s="281">
        <v>9.5000000000000001E-2</v>
      </c>
      <c r="E75" s="280"/>
      <c r="F75" s="279"/>
      <c r="G75" s="263"/>
      <c r="H75" s="279"/>
      <c r="I75" s="33"/>
      <c r="J75" s="282">
        <f>0.136*B75</f>
        <v>0</v>
      </c>
      <c r="L75" s="119">
        <f>B75*(C75+D75)</f>
        <v>0</v>
      </c>
      <c r="AA75" s="293"/>
      <c r="AB75" s="293"/>
      <c r="AC75" s="293"/>
      <c r="AD75" s="293"/>
      <c r="AE75" s="293"/>
      <c r="AF75" s="293"/>
      <c r="AG75" s="293"/>
      <c r="AH75" s="293"/>
      <c r="AI75" s="293"/>
      <c r="AJ75" s="293"/>
    </row>
    <row r="76" spans="1:36" x14ac:dyDescent="0.2">
      <c r="A76" s="121" t="s">
        <v>258</v>
      </c>
      <c r="B76" s="205">
        <f>'Inmatning Rapportering'!D167</f>
        <v>0</v>
      </c>
      <c r="C76" s="280"/>
      <c r="D76" s="281">
        <v>0.05</v>
      </c>
      <c r="E76" s="280"/>
      <c r="F76" s="279"/>
      <c r="G76" s="263"/>
      <c r="H76" s="279"/>
      <c r="I76" s="33"/>
      <c r="J76" s="282">
        <f>0.136*B76</f>
        <v>0</v>
      </c>
      <c r="L76" s="119">
        <f t="shared" si="9"/>
        <v>0</v>
      </c>
      <c r="AA76" s="293"/>
      <c r="AB76" s="293"/>
      <c r="AC76" s="293"/>
      <c r="AD76" s="293"/>
      <c r="AE76" s="293"/>
      <c r="AF76" s="293"/>
      <c r="AG76" s="293"/>
      <c r="AH76" s="293"/>
      <c r="AI76" s="293"/>
      <c r="AJ76" s="293"/>
    </row>
    <row r="77" spans="1:36" x14ac:dyDescent="0.2">
      <c r="A77" s="121"/>
      <c r="B77" s="205"/>
      <c r="C77" s="280"/>
      <c r="D77" s="281"/>
      <c r="E77" s="280"/>
      <c r="F77" s="279"/>
      <c r="G77" s="263"/>
      <c r="H77" s="279"/>
      <c r="I77" s="33"/>
      <c r="J77" s="116"/>
      <c r="L77" s="119"/>
      <c r="AA77" s="293"/>
      <c r="AB77" s="293"/>
      <c r="AC77" s="293"/>
      <c r="AD77" s="293"/>
      <c r="AE77" s="293"/>
      <c r="AF77" s="293"/>
      <c r="AG77" s="293"/>
      <c r="AH77" s="293"/>
      <c r="AI77" s="293"/>
      <c r="AJ77" s="293"/>
    </row>
    <row r="78" spans="1:36" x14ac:dyDescent="0.2">
      <c r="A78" s="121" t="s">
        <v>253</v>
      </c>
      <c r="B78" s="205">
        <f>'Inmatning Rapportering'!D172</f>
        <v>0</v>
      </c>
      <c r="C78" s="280"/>
      <c r="D78" s="281"/>
      <c r="E78" s="280"/>
      <c r="F78" s="279"/>
      <c r="G78" s="263"/>
      <c r="H78" s="279"/>
      <c r="I78" s="33"/>
      <c r="J78" s="116">
        <f>0.136*B78</f>
        <v>0</v>
      </c>
      <c r="L78" s="119"/>
      <c r="AA78" s="293"/>
      <c r="AB78" s="293"/>
      <c r="AC78" s="293"/>
      <c r="AD78" s="293"/>
      <c r="AE78" s="293"/>
      <c r="AF78" s="293"/>
      <c r="AG78" s="293"/>
      <c r="AH78" s="293"/>
      <c r="AI78" s="293"/>
      <c r="AJ78" s="293"/>
    </row>
    <row r="79" spans="1:36" s="75" customFormat="1" x14ac:dyDescent="0.2">
      <c r="A79" s="157" t="s">
        <v>148</v>
      </c>
      <c r="B79" s="155"/>
      <c r="C79" s="152"/>
      <c r="D79" s="153"/>
      <c r="E79" s="152"/>
      <c r="F79" s="158"/>
      <c r="G79" s="154"/>
      <c r="H79" s="158"/>
      <c r="I79" s="159"/>
      <c r="J79" s="164"/>
      <c r="K79" s="164"/>
      <c r="L79" s="164"/>
    </row>
    <row r="80" spans="1:36" x14ac:dyDescent="0.2">
      <c r="A80" s="41"/>
      <c r="J80" s="1"/>
      <c r="K80" s="1"/>
      <c r="L80" s="1"/>
    </row>
    <row r="81" spans="1:1" x14ac:dyDescent="0.2">
      <c r="A81" s="41"/>
    </row>
  </sheetData>
  <sheetProtection algorithmName="SHA-512" hashValue="p0g6AURKWXuYXjkCbc1wAq7A1ICWWVqPpd1U5/ZFWCFtuG8soJUjrdcBbfbg4k8WvrJMkIdzqjMgq9x+3qVuyw==" saltValue="2BH6t7mbdWqrH3+tei23KQ==" spinCount="100000" sheet="1" objects="1" scenarios="1" selectLockedCells="1" selectUnlockedCells="1"/>
  <mergeCells count="12">
    <mergeCell ref="C1:D1"/>
    <mergeCell ref="E1:F1"/>
    <mergeCell ref="G1:H1"/>
    <mergeCell ref="C62:D62"/>
    <mergeCell ref="E62:F62"/>
    <mergeCell ref="G62:H62"/>
    <mergeCell ref="C36:D36"/>
    <mergeCell ref="E36:F36"/>
    <mergeCell ref="G36:H36"/>
    <mergeCell ref="C49:D49"/>
    <mergeCell ref="E49:F49"/>
    <mergeCell ref="G49:H49"/>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49"/>
  <sheetViews>
    <sheetView topLeftCell="Q1" zoomScale="90" zoomScaleNormal="90" workbookViewId="0">
      <selection activeCell="AA40" sqref="AA40"/>
    </sheetView>
  </sheetViews>
  <sheetFormatPr defaultRowHeight="12.75" x14ac:dyDescent="0.2"/>
  <cols>
    <col min="1" max="1" width="29.5703125" hidden="1" customWidth="1"/>
    <col min="2" max="2" width="21.140625" hidden="1" customWidth="1"/>
    <col min="3" max="3" width="14.5703125" hidden="1" customWidth="1"/>
    <col min="4" max="4" width="13.28515625" hidden="1" customWidth="1"/>
    <col min="5" max="10" width="18.7109375" hidden="1" customWidth="1"/>
    <col min="11" max="11" width="6.85546875" hidden="1" customWidth="1"/>
    <col min="12" max="12" width="20.85546875" hidden="1" customWidth="1"/>
    <col min="13" max="13" width="6.28515625" hidden="1" customWidth="1"/>
    <col min="14" max="14" width="15.7109375" hidden="1" customWidth="1"/>
    <col min="15" max="15" width="6.5703125" hidden="1" customWidth="1"/>
    <col min="16" max="16" width="0" style="75" hidden="1" customWidth="1"/>
    <col min="17" max="17" width="5" style="75" customWidth="1"/>
    <col min="18" max="23" width="9.140625" style="75"/>
  </cols>
  <sheetData>
    <row r="1" spans="1:23" ht="27" x14ac:dyDescent="0.2">
      <c r="A1" s="21" t="s">
        <v>104</v>
      </c>
      <c r="B1" s="206" t="s">
        <v>2</v>
      </c>
      <c r="C1" s="206" t="s">
        <v>101</v>
      </c>
      <c r="D1" s="206" t="s">
        <v>25</v>
      </c>
      <c r="E1" s="321" t="s">
        <v>103</v>
      </c>
      <c r="F1" s="322"/>
      <c r="G1" s="323" t="s">
        <v>58</v>
      </c>
      <c r="H1" s="324"/>
      <c r="I1" s="325" t="s">
        <v>59</v>
      </c>
      <c r="J1" s="326"/>
      <c r="L1" s="173" t="s">
        <v>151</v>
      </c>
      <c r="N1" s="56" t="s">
        <v>4</v>
      </c>
    </row>
    <row r="2" spans="1:23" ht="12.75" customHeight="1" x14ac:dyDescent="0.2">
      <c r="A2" s="71"/>
      <c r="B2" s="72"/>
      <c r="C2" s="72"/>
      <c r="D2" s="72"/>
      <c r="E2" s="46" t="s">
        <v>176</v>
      </c>
      <c r="F2" s="47" t="s">
        <v>177</v>
      </c>
      <c r="G2" s="50" t="s">
        <v>176</v>
      </c>
      <c r="H2" s="51" t="s">
        <v>177</v>
      </c>
      <c r="I2" s="48" t="s">
        <v>176</v>
      </c>
      <c r="J2" s="49" t="s">
        <v>177</v>
      </c>
      <c r="L2" s="58" t="s">
        <v>53</v>
      </c>
      <c r="N2" s="65"/>
    </row>
    <row r="3" spans="1:23" ht="12.75" customHeight="1" x14ac:dyDescent="0.2">
      <c r="A3" s="25" t="s">
        <v>99</v>
      </c>
      <c r="B3" s="207">
        <f>'Inmatning Rapportering'!D72</f>
        <v>0</v>
      </c>
      <c r="C3" s="26"/>
      <c r="D3" s="26"/>
      <c r="E3" s="306">
        <v>2.4407291101521258E-2</v>
      </c>
      <c r="F3" s="306">
        <v>0.1480404906575368</v>
      </c>
      <c r="G3" s="306">
        <v>5.4531875052655001E-5</v>
      </c>
      <c r="H3" s="306">
        <v>7.0432547070409245E-6</v>
      </c>
      <c r="I3" s="306">
        <v>7.7752732863448235E-6</v>
      </c>
      <c r="J3" s="306">
        <v>6.3577923057789E-6</v>
      </c>
      <c r="L3" s="106">
        <f>B3*((E3+F3)+(G3+H3)*'GWP faktorer'!$C$8+(I3+J3)*'GWP faktorer'!$C$9)</f>
        <v>0</v>
      </c>
      <c r="N3" s="113">
        <f>B3*(E3+F3)</f>
        <v>0</v>
      </c>
      <c r="T3" s="293"/>
      <c r="U3" s="293"/>
      <c r="V3" s="293"/>
    </row>
    <row r="4" spans="1:23" ht="12.75" customHeight="1" x14ac:dyDescent="0.2">
      <c r="A4" s="25" t="s">
        <v>100</v>
      </c>
      <c r="B4" s="26"/>
      <c r="C4" s="208">
        <f>'Inmatning Rapportering'!D73</f>
        <v>0</v>
      </c>
      <c r="D4" s="26"/>
      <c r="E4" s="306">
        <v>9.9472177459441384E-4</v>
      </c>
      <c r="F4" s="306">
        <v>5.9397101139581961E-3</v>
      </c>
      <c r="G4" s="306">
        <v>2.2000324282444571E-6</v>
      </c>
      <c r="H4" s="306">
        <v>2.825908711378945E-7</v>
      </c>
      <c r="I4" s="306">
        <v>3.134596532483911E-7</v>
      </c>
      <c r="J4" s="306">
        <v>2.5508861186119008E-7</v>
      </c>
      <c r="L4" s="106">
        <f>C4*((E4+F4)+(G4+H4)*'GWP faktorer'!$C$8+(I4+J4)*'GWP faktorer'!$C$9)</f>
        <v>0</v>
      </c>
      <c r="N4" s="113">
        <f>C4*(E4+F4)</f>
        <v>0</v>
      </c>
      <c r="T4" s="293"/>
      <c r="U4" s="293"/>
      <c r="V4" s="293"/>
    </row>
    <row r="5" spans="1:23" ht="12.75" customHeight="1" x14ac:dyDescent="0.2">
      <c r="A5" s="25" t="s">
        <v>98</v>
      </c>
      <c r="B5" s="26"/>
      <c r="C5" s="26"/>
      <c r="D5" s="207">
        <f>'Inmatning Rapportering'!D74</f>
        <v>0</v>
      </c>
      <c r="E5" s="306">
        <v>0.48416187838575814</v>
      </c>
      <c r="F5" s="306">
        <v>2.9163976659534745</v>
      </c>
      <c r="G5" s="306">
        <v>1.0768913957216451E-3</v>
      </c>
      <c r="H5" s="306">
        <v>1.3875211772870622E-4</v>
      </c>
      <c r="I5" s="306">
        <v>1.5349673061807337E-4</v>
      </c>
      <c r="J5" s="306">
        <v>1.2524850842384432E-4</v>
      </c>
      <c r="L5" s="106">
        <f>D5*((E5+F5)+(G5+H5)*'GWP faktorer'!$C$8+(I5+J5)*'GWP faktorer'!$C$9)</f>
        <v>0</v>
      </c>
      <c r="N5" s="113">
        <f>D5*(E5+F5)</f>
        <v>0</v>
      </c>
      <c r="T5" s="293"/>
      <c r="U5" s="293"/>
      <c r="V5" s="293"/>
    </row>
    <row r="6" spans="1:23" s="77" customFormat="1" ht="12.75" customHeight="1" x14ac:dyDescent="0.2">
      <c r="B6" s="149"/>
      <c r="C6" s="149"/>
      <c r="D6" s="2" t="s">
        <v>148</v>
      </c>
      <c r="E6" s="146"/>
      <c r="F6" s="146"/>
      <c r="G6" s="146"/>
      <c r="H6" s="146"/>
      <c r="I6" s="146"/>
      <c r="J6" s="146"/>
      <c r="L6" s="147">
        <f t="shared" ref="L6:N6" si="0">SUM(L3:L5)</f>
        <v>0</v>
      </c>
      <c r="M6" s="147"/>
      <c r="N6" s="147">
        <f t="shared" si="0"/>
        <v>0</v>
      </c>
      <c r="P6" s="295"/>
      <c r="Q6" s="295"/>
      <c r="R6" s="295"/>
      <c r="S6" s="295"/>
      <c r="T6" s="293"/>
      <c r="U6" s="293"/>
      <c r="V6" s="293"/>
      <c r="W6" s="295"/>
    </row>
    <row r="7" spans="1:23" s="75" customFormat="1" ht="12.75" customHeight="1" x14ac:dyDescent="0.2">
      <c r="B7" s="15"/>
      <c r="C7" s="15"/>
      <c r="D7" s="73"/>
      <c r="E7" s="74"/>
      <c r="F7" s="74"/>
      <c r="G7" s="74"/>
      <c r="H7" s="74"/>
      <c r="I7" s="74"/>
      <c r="J7" s="74"/>
      <c r="L7" s="74"/>
      <c r="N7" s="74"/>
      <c r="T7" s="293"/>
      <c r="U7" s="293"/>
      <c r="V7" s="293"/>
    </row>
    <row r="8" spans="1:23" ht="12.75" customHeight="1" x14ac:dyDescent="0.2">
      <c r="B8" s="10"/>
      <c r="C8" s="1"/>
      <c r="D8" s="1"/>
      <c r="T8" s="293"/>
      <c r="U8" s="293"/>
      <c r="V8" s="293"/>
    </row>
    <row r="9" spans="1:23" ht="35.25" customHeight="1" x14ac:dyDescent="0.2">
      <c r="A9" s="21" t="s">
        <v>105</v>
      </c>
      <c r="B9" s="206" t="s">
        <v>2</v>
      </c>
      <c r="C9" s="206" t="s">
        <v>101</v>
      </c>
      <c r="D9" s="206" t="s">
        <v>25</v>
      </c>
      <c r="E9" s="321" t="s">
        <v>103</v>
      </c>
      <c r="F9" s="322"/>
      <c r="G9" s="323" t="s">
        <v>58</v>
      </c>
      <c r="H9" s="324"/>
      <c r="I9" s="325" t="s">
        <v>59</v>
      </c>
      <c r="J9" s="326"/>
      <c r="L9" s="171" t="s">
        <v>151</v>
      </c>
      <c r="N9" s="56" t="s">
        <v>4</v>
      </c>
      <c r="T9" s="293"/>
      <c r="U9" s="293"/>
      <c r="V9" s="293"/>
    </row>
    <row r="10" spans="1:23" ht="12.75" customHeight="1" x14ac:dyDescent="0.2">
      <c r="A10" s="71"/>
      <c r="B10" s="72"/>
      <c r="C10" s="72"/>
      <c r="D10" s="72"/>
      <c r="E10" s="46" t="s">
        <v>176</v>
      </c>
      <c r="F10" s="47" t="s">
        <v>177</v>
      </c>
      <c r="G10" s="50" t="s">
        <v>176</v>
      </c>
      <c r="H10" s="51" t="s">
        <v>177</v>
      </c>
      <c r="I10" s="48" t="s">
        <v>176</v>
      </c>
      <c r="J10" s="49" t="s">
        <v>177</v>
      </c>
      <c r="L10" s="58" t="s">
        <v>53</v>
      </c>
      <c r="N10" s="65"/>
      <c r="T10" s="293"/>
      <c r="U10" s="293"/>
      <c r="V10" s="293"/>
    </row>
    <row r="11" spans="1:23" ht="12.75" customHeight="1" x14ac:dyDescent="0.2">
      <c r="A11" s="25" t="s">
        <v>99</v>
      </c>
      <c r="B11" s="207">
        <f>'Inmatning Rapportering'!D77</f>
        <v>0</v>
      </c>
      <c r="C11" s="26"/>
      <c r="D11" s="26"/>
      <c r="E11" s="306">
        <v>2.1666155363315634E-2</v>
      </c>
      <c r="F11" s="306">
        <v>0.1353476495076919</v>
      </c>
      <c r="G11" s="306">
        <v>4.5819725473622158E-5</v>
      </c>
      <c r="H11" s="306">
        <v>6.1181980283529165E-6</v>
      </c>
      <c r="I11" s="306">
        <v>6.0623151702416104E-6</v>
      </c>
      <c r="J11" s="306">
        <v>5.0888983544370803E-6</v>
      </c>
      <c r="L11" s="106">
        <f>B11*((E11+F11)+(G11+H11)*'GWP faktorer'!$C$8+(I11+J11)*'GWP faktorer'!$C$9)</f>
        <v>0</v>
      </c>
      <c r="N11" s="113">
        <f>B11*(E11+F11)</f>
        <v>0</v>
      </c>
      <c r="T11" s="293"/>
      <c r="U11" s="293"/>
      <c r="V11" s="293"/>
    </row>
    <row r="12" spans="1:23" ht="12.75" customHeight="1" x14ac:dyDescent="0.2">
      <c r="A12" s="25" t="s">
        <v>100</v>
      </c>
      <c r="B12" s="26"/>
      <c r="C12" s="208">
        <f>'Inmatning Rapportering'!D78</f>
        <v>0</v>
      </c>
      <c r="D12" s="26"/>
      <c r="E12" s="306">
        <v>5.5175375940697555E-4</v>
      </c>
      <c r="F12" s="306">
        <v>3.2082405809230673E-3</v>
      </c>
      <c r="G12" s="306">
        <v>1.1159921125428507E-6</v>
      </c>
      <c r="H12" s="306">
        <v>1.4502395326466172E-7</v>
      </c>
      <c r="I12" s="306">
        <v>1.4740375486201886E-7</v>
      </c>
      <c r="J12" s="306">
        <v>1.206257387718419E-7</v>
      </c>
      <c r="L12" s="106">
        <f>C12*((E12+F12)+(G12+H12)*'GWP faktorer'!$C$8+(I12+J12)*'GWP faktorer'!$C$9)</f>
        <v>0</v>
      </c>
      <c r="N12" s="113">
        <f>C12*(E12+F12)</f>
        <v>0</v>
      </c>
      <c r="T12" s="293"/>
      <c r="U12" s="293"/>
      <c r="V12" s="293"/>
    </row>
    <row r="13" spans="1:23" ht="12.75" customHeight="1" x14ac:dyDescent="0.2">
      <c r="A13" s="25" t="s">
        <v>98</v>
      </c>
      <c r="B13" s="26"/>
      <c r="C13" s="26"/>
      <c r="D13" s="207">
        <f>'Inmatning Rapportering'!D79</f>
        <v>0</v>
      </c>
      <c r="E13" s="306">
        <v>0.35503601023708042</v>
      </c>
      <c r="F13" s="306">
        <v>2.1655623921230704</v>
      </c>
      <c r="G13" s="306">
        <v>7.3967423644204352E-4</v>
      </c>
      <c r="H13" s="306">
        <v>9.7891168453646663E-5</v>
      </c>
      <c r="I13" s="306">
        <v>9.780975604792179E-5</v>
      </c>
      <c r="J13" s="306">
        <v>8.1422373670993285E-5</v>
      </c>
      <c r="L13" s="106">
        <f>D13*((E13+F13)+(G13+H13)*'GWP faktorer'!$C$8+(I13+J13)*'GWP faktorer'!$C$9)</f>
        <v>0</v>
      </c>
      <c r="N13" s="113">
        <f>D13*(E13+F13)</f>
        <v>0</v>
      </c>
      <c r="T13" s="293"/>
      <c r="U13" s="293"/>
      <c r="V13" s="293"/>
    </row>
    <row r="14" spans="1:23" s="77" customFormat="1" ht="12.75" customHeight="1" x14ac:dyDescent="0.2">
      <c r="A14" s="150"/>
      <c r="B14" s="149"/>
      <c r="C14" s="149"/>
      <c r="D14" s="2" t="s">
        <v>148</v>
      </c>
      <c r="E14" s="146"/>
      <c r="F14" s="146"/>
      <c r="G14" s="146"/>
      <c r="H14" s="146"/>
      <c r="I14" s="146"/>
      <c r="J14" s="146"/>
      <c r="L14" s="147">
        <f t="shared" ref="L14:N14" si="1">SUM(L11:L13)</f>
        <v>0</v>
      </c>
      <c r="M14" s="147"/>
      <c r="N14" s="147">
        <f t="shared" si="1"/>
        <v>0</v>
      </c>
      <c r="P14" s="295"/>
      <c r="Q14" s="295"/>
      <c r="R14" s="295"/>
      <c r="S14" s="295"/>
      <c r="T14" s="295"/>
      <c r="U14" s="295"/>
      <c r="V14" s="295"/>
      <c r="W14" s="295"/>
    </row>
    <row r="15" spans="1:23" ht="12.75" customHeight="1" x14ac:dyDescent="0.2">
      <c r="B15" s="10"/>
      <c r="C15" s="1"/>
      <c r="D15" s="1"/>
    </row>
    <row r="18" s="75" customFormat="1" x14ac:dyDescent="0.2"/>
    <row r="19" s="75" customFormat="1" x14ac:dyDescent="0.2"/>
    <row r="20" s="75" customFormat="1" x14ac:dyDescent="0.2"/>
    <row r="21" s="75" customFormat="1" x14ac:dyDescent="0.2"/>
    <row r="22" s="75" customFormat="1" x14ac:dyDescent="0.2"/>
    <row r="23" s="75" customFormat="1" x14ac:dyDescent="0.2"/>
    <row r="24" s="75" customFormat="1" x14ac:dyDescent="0.2"/>
    <row r="25" s="75" customFormat="1" x14ac:dyDescent="0.2"/>
    <row r="26" s="75" customFormat="1" x14ac:dyDescent="0.2"/>
    <row r="27" s="75" customFormat="1" x14ac:dyDescent="0.2"/>
    <row r="28" s="75" customFormat="1" x14ac:dyDescent="0.2"/>
    <row r="29" s="75" customFormat="1" x14ac:dyDescent="0.2"/>
    <row r="30" s="75" customFormat="1" x14ac:dyDescent="0.2"/>
    <row r="31" s="75" customFormat="1" x14ac:dyDescent="0.2"/>
    <row r="32" s="75" customFormat="1" x14ac:dyDescent="0.2"/>
    <row r="33" spans="5:10" s="75" customFormat="1" x14ac:dyDescent="0.2"/>
    <row r="34" spans="5:10" s="75" customFormat="1" x14ac:dyDescent="0.2">
      <c r="E34" s="293"/>
      <c r="F34" s="293"/>
      <c r="G34" s="293"/>
      <c r="H34" s="293"/>
      <c r="I34" s="293"/>
      <c r="J34" s="293"/>
    </row>
    <row r="35" spans="5:10" s="75" customFormat="1" x14ac:dyDescent="0.2">
      <c r="E35" s="293"/>
      <c r="F35" s="293"/>
      <c r="G35" s="293"/>
      <c r="H35" s="293"/>
      <c r="I35" s="293"/>
      <c r="J35" s="293"/>
    </row>
    <row r="36" spans="5:10" s="75" customFormat="1" x14ac:dyDescent="0.2">
      <c r="E36" s="293"/>
      <c r="F36" s="293"/>
      <c r="G36" s="293"/>
      <c r="H36" s="293"/>
      <c r="I36" s="293"/>
      <c r="J36" s="293"/>
    </row>
    <row r="37" spans="5:10" s="75" customFormat="1" x14ac:dyDescent="0.2">
      <c r="E37" s="293"/>
      <c r="F37" s="293"/>
      <c r="G37" s="293"/>
      <c r="H37" s="293"/>
      <c r="I37" s="293"/>
      <c r="J37" s="293"/>
    </row>
    <row r="38" spans="5:10" s="75" customFormat="1" x14ac:dyDescent="0.2">
      <c r="E38" s="293"/>
      <c r="F38" s="293"/>
      <c r="G38" s="293"/>
      <c r="H38" s="293"/>
      <c r="I38" s="293"/>
      <c r="J38" s="293"/>
    </row>
    <row r="39" spans="5:10" s="75" customFormat="1" x14ac:dyDescent="0.2">
      <c r="E39" s="293"/>
      <c r="F39" s="293"/>
      <c r="G39" s="293"/>
      <c r="H39" s="293"/>
      <c r="I39" s="293"/>
      <c r="J39" s="293"/>
    </row>
    <row r="40" spans="5:10" s="75" customFormat="1" x14ac:dyDescent="0.2">
      <c r="E40" s="293"/>
      <c r="F40" s="293"/>
      <c r="G40" s="293"/>
      <c r="H40" s="293"/>
      <c r="I40" s="293"/>
      <c r="J40" s="293"/>
    </row>
    <row r="41" spans="5:10" s="75" customFormat="1" x14ac:dyDescent="0.2">
      <c r="E41" s="293"/>
      <c r="F41" s="293"/>
      <c r="G41" s="293"/>
      <c r="H41" s="293"/>
      <c r="I41" s="293"/>
      <c r="J41" s="293"/>
    </row>
    <row r="42" spans="5:10" s="75" customFormat="1" x14ac:dyDescent="0.2">
      <c r="E42" s="293"/>
      <c r="F42" s="293"/>
      <c r="G42" s="293"/>
      <c r="H42" s="293"/>
      <c r="I42" s="293"/>
      <c r="J42" s="293"/>
    </row>
    <row r="43" spans="5:10" s="75" customFormat="1" x14ac:dyDescent="0.2">
      <c r="E43" s="293"/>
      <c r="F43" s="293"/>
      <c r="G43" s="293"/>
      <c r="H43" s="293"/>
      <c r="I43" s="293"/>
      <c r="J43" s="293"/>
    </row>
    <row r="44" spans="5:10" s="75" customFormat="1" x14ac:dyDescent="0.2">
      <c r="E44" s="293"/>
      <c r="F44" s="293"/>
      <c r="G44" s="293"/>
      <c r="H44" s="293"/>
      <c r="I44" s="293"/>
      <c r="J44" s="293"/>
    </row>
    <row r="45" spans="5:10" s="75" customFormat="1" x14ac:dyDescent="0.2">
      <c r="E45" s="293"/>
    </row>
    <row r="46" spans="5:10" s="75" customFormat="1" x14ac:dyDescent="0.2">
      <c r="E46" s="293"/>
    </row>
    <row r="47" spans="5:10" s="75" customFormat="1" x14ac:dyDescent="0.2">
      <c r="E47" s="293"/>
    </row>
    <row r="48" spans="5:10" x14ac:dyDescent="0.2">
      <c r="E48" s="292"/>
    </row>
    <row r="49" spans="5:5" x14ac:dyDescent="0.2">
      <c r="E49" s="292"/>
    </row>
  </sheetData>
  <sheetProtection algorithmName="SHA-512" hashValue="on/b7HIQf0KL3tGMTEo6F87BkVYCho0hFE05R1ZPr1o6cpIitOyKbnJX8kYZzXczQ1yWbDMf8W9myKlln1/A0w==" saltValue="whrdciYeBr7mHOuiUzuJOg==" spinCount="100000" sheet="1" objects="1" scenarios="1" selectLockedCells="1" selectUnlockedCells="1"/>
  <mergeCells count="6">
    <mergeCell ref="E1:F1"/>
    <mergeCell ref="G1:H1"/>
    <mergeCell ref="I1:J1"/>
    <mergeCell ref="E9:F9"/>
    <mergeCell ref="G9:H9"/>
    <mergeCell ref="I9:J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176"/>
  <sheetViews>
    <sheetView topLeftCell="Q1" zoomScale="90" zoomScaleNormal="90" workbookViewId="0">
      <selection activeCell="AA40" sqref="AA40"/>
    </sheetView>
  </sheetViews>
  <sheetFormatPr defaultRowHeight="12.75" x14ac:dyDescent="0.2"/>
  <cols>
    <col min="1" max="1" width="30" hidden="1" customWidth="1"/>
    <col min="2" max="2" width="13.7109375" hidden="1" customWidth="1"/>
    <col min="3" max="10" width="18.7109375" hidden="1" customWidth="1"/>
    <col min="11" max="11" width="21.7109375" hidden="1" customWidth="1"/>
    <col min="12" max="12" width="6.85546875" hidden="1" customWidth="1"/>
    <col min="13" max="13" width="15.7109375" hidden="1" customWidth="1"/>
    <col min="14" max="16" width="0" hidden="1" customWidth="1"/>
    <col min="21" max="23" width="9.140625" style="75"/>
  </cols>
  <sheetData>
    <row r="1" spans="1:23" ht="45" customHeight="1" x14ac:dyDescent="0.2">
      <c r="A1" s="21" t="s">
        <v>24</v>
      </c>
      <c r="B1" s="20" t="s">
        <v>39</v>
      </c>
      <c r="C1" s="225" t="s">
        <v>46</v>
      </c>
      <c r="D1" s="321" t="s">
        <v>69</v>
      </c>
      <c r="E1" s="322"/>
      <c r="F1" s="323" t="s">
        <v>70</v>
      </c>
      <c r="G1" s="324"/>
      <c r="H1" s="325" t="s">
        <v>71</v>
      </c>
      <c r="I1" s="326"/>
      <c r="J1" s="4"/>
      <c r="K1" s="174" t="s">
        <v>151</v>
      </c>
      <c r="L1" s="4"/>
      <c r="M1" s="56" t="s">
        <v>4</v>
      </c>
    </row>
    <row r="2" spans="1:23" x14ac:dyDescent="0.2">
      <c r="A2" s="66"/>
      <c r="B2" s="66"/>
      <c r="C2" s="225"/>
      <c r="D2" s="46" t="s">
        <v>176</v>
      </c>
      <c r="E2" s="47" t="s">
        <v>177</v>
      </c>
      <c r="F2" s="50" t="s">
        <v>176</v>
      </c>
      <c r="G2" s="51" t="s">
        <v>177</v>
      </c>
      <c r="H2" s="48" t="s">
        <v>176</v>
      </c>
      <c r="I2" s="49" t="s">
        <v>177</v>
      </c>
      <c r="J2" s="4"/>
      <c r="K2" s="99" t="s">
        <v>53</v>
      </c>
      <c r="L2" s="4"/>
      <c r="M2" s="57"/>
    </row>
    <row r="3" spans="1:23" x14ac:dyDescent="0.2">
      <c r="A3" s="334" t="s">
        <v>27</v>
      </c>
      <c r="B3" s="86" t="s">
        <v>42</v>
      </c>
      <c r="C3" s="210">
        <f>'Inmatning Rapportering'!D178</f>
        <v>0</v>
      </c>
      <c r="D3" s="311">
        <v>2.5963797156469384</v>
      </c>
      <c r="E3" s="312">
        <v>14.64134450640891</v>
      </c>
      <c r="F3" s="313">
        <v>4.9635833367436127E-3</v>
      </c>
      <c r="G3" s="312">
        <v>2.0000000000000001E-4</v>
      </c>
      <c r="H3" s="313">
        <v>9.7060775498454619E-4</v>
      </c>
      <c r="I3" s="312">
        <v>7.1328019952186057E-4</v>
      </c>
      <c r="K3" s="106">
        <f>C3*((D3+E3)+(F3+G3)*'GWP faktorer'!$C$8+(H3+I3)*'GWP faktorer'!$C$9)</f>
        <v>0</v>
      </c>
      <c r="M3" s="37">
        <f t="shared" ref="M3:M40" si="0">C3*(D3+E3)</f>
        <v>0</v>
      </c>
      <c r="U3" s="293"/>
      <c r="V3" s="293"/>
      <c r="W3" s="293"/>
    </row>
    <row r="4" spans="1:23" x14ac:dyDescent="0.2">
      <c r="A4" s="334"/>
      <c r="B4" s="86" t="s">
        <v>43</v>
      </c>
      <c r="C4" s="210">
        <f>'Inmatning Rapportering'!D179</f>
        <v>0</v>
      </c>
      <c r="D4" s="311">
        <v>4.2360159442356462</v>
      </c>
      <c r="E4" s="312">
        <v>23.887480094082235</v>
      </c>
      <c r="F4" s="313">
        <v>8.0981291096511761E-3</v>
      </c>
      <c r="G4" s="312">
        <v>2.0000000000000001E-4</v>
      </c>
      <c r="H4" s="313">
        <v>1.5835549403407818E-3</v>
      </c>
      <c r="I4" s="312">
        <v>1.1878894154480461E-3</v>
      </c>
      <c r="K4" s="106">
        <f>C4*((D4+E4)+(F4+G4)*'GWP faktorer'!$C$8+(H4+I4)*'GWP faktorer'!$C$9)</f>
        <v>0</v>
      </c>
      <c r="M4" s="37">
        <f t="shared" si="0"/>
        <v>0</v>
      </c>
      <c r="U4" s="293"/>
      <c r="V4" s="293"/>
      <c r="W4" s="293"/>
    </row>
    <row r="5" spans="1:23" x14ac:dyDescent="0.2">
      <c r="A5" s="334"/>
      <c r="B5" s="86" t="s">
        <v>44</v>
      </c>
      <c r="C5" s="210">
        <f>'Inmatning Rapportering'!D180</f>
        <v>0</v>
      </c>
      <c r="D5" s="311">
        <v>8.0345838916402883</v>
      </c>
      <c r="E5" s="312">
        <v>45.308130399500328</v>
      </c>
      <c r="F5" s="313">
        <v>1.5359974691636131E-2</v>
      </c>
      <c r="G5" s="312">
        <v>2.9999999999999997E-4</v>
      </c>
      <c r="H5" s="313">
        <v>3.0035781693652807E-3</v>
      </c>
      <c r="I5" s="312">
        <v>2.4421878809732529E-3</v>
      </c>
      <c r="K5" s="106">
        <f>C5*((D5+E5)+(F5+G5)*'GWP faktorer'!$C$8+(H5+I5)*'GWP faktorer'!$C$9)</f>
        <v>0</v>
      </c>
      <c r="M5" s="37">
        <f t="shared" si="0"/>
        <v>0</v>
      </c>
      <c r="U5" s="293"/>
      <c r="V5" s="293"/>
      <c r="W5" s="293"/>
    </row>
    <row r="6" spans="1:23" x14ac:dyDescent="0.2">
      <c r="A6" s="334" t="s">
        <v>28</v>
      </c>
      <c r="B6" s="86" t="s">
        <v>42</v>
      </c>
      <c r="C6" s="210">
        <f>'Inmatning Rapportering'!D181</f>
        <v>0</v>
      </c>
      <c r="D6" s="311">
        <v>2.9851599668059863</v>
      </c>
      <c r="E6" s="312">
        <v>16.833730142532808</v>
      </c>
      <c r="F6" s="313">
        <v>5.7068271560811916E-3</v>
      </c>
      <c r="G6" s="312">
        <v>2.9999999999999997E-4</v>
      </c>
      <c r="H6" s="313">
        <v>1.1159459443432574E-3</v>
      </c>
      <c r="I6" s="312">
        <v>8.6732767916206067E-4</v>
      </c>
      <c r="K6" s="106">
        <f>C6*((D6+E6)+(F6+G6)*'GWP faktorer'!$C$8+(H6+I6)*'GWP faktorer'!$C$9)</f>
        <v>0</v>
      </c>
      <c r="M6" s="37">
        <f t="shared" si="0"/>
        <v>0</v>
      </c>
      <c r="U6" s="293"/>
      <c r="V6" s="293"/>
      <c r="W6" s="293"/>
    </row>
    <row r="7" spans="1:23" x14ac:dyDescent="0.2">
      <c r="A7" s="334"/>
      <c r="B7" s="86" t="s">
        <v>43</v>
      </c>
      <c r="C7" s="210">
        <f>'Inmatning Rapportering'!D182</f>
        <v>0</v>
      </c>
      <c r="D7" s="311">
        <v>4.8026832851646386</v>
      </c>
      <c r="E7" s="312">
        <v>27.082995645629648</v>
      </c>
      <c r="F7" s="313">
        <v>9.1814454496924169E-3</v>
      </c>
      <c r="G7" s="312">
        <v>2.9999999999999997E-4</v>
      </c>
      <c r="H7" s="313">
        <v>1.7953928746334957E-3</v>
      </c>
      <c r="I7" s="312">
        <v>1.4234698162852984E-3</v>
      </c>
      <c r="K7" s="106">
        <f>C7*((D7+E7)+(F7+G7)*'GWP faktorer'!$C$8+(H7+I7)*'GWP faktorer'!$C$9)</f>
        <v>0</v>
      </c>
      <c r="M7" s="37">
        <f t="shared" si="0"/>
        <v>0</v>
      </c>
      <c r="U7" s="293"/>
      <c r="V7" s="293"/>
      <c r="W7" s="293"/>
    </row>
    <row r="8" spans="1:23" x14ac:dyDescent="0.2">
      <c r="A8" s="334"/>
      <c r="B8" s="86" t="s">
        <v>44</v>
      </c>
      <c r="C8" s="210">
        <f>'Inmatning Rapportering'!D183</f>
        <v>0</v>
      </c>
      <c r="D8" s="311">
        <v>12.117701362891603</v>
      </c>
      <c r="E8" s="312">
        <v>68.333394846165348</v>
      </c>
      <c r="F8" s="313">
        <v>2.316580282999834E-2</v>
      </c>
      <c r="G8" s="312">
        <v>5.0000000000000001E-4</v>
      </c>
      <c r="H8" s="313">
        <v>4.5299748894698103E-3</v>
      </c>
      <c r="I8" s="312">
        <v>3.435471425738973E-3</v>
      </c>
      <c r="K8" s="106">
        <f>C8*((D8+E8)+(F8+G8)*'GWP faktorer'!$C$8+(H8+I8)*'GWP faktorer'!$C$9)</f>
        <v>0</v>
      </c>
      <c r="M8" s="37">
        <f t="shared" si="0"/>
        <v>0</v>
      </c>
      <c r="U8" s="293"/>
      <c r="V8" s="293"/>
      <c r="W8" s="293"/>
    </row>
    <row r="9" spans="1:23" x14ac:dyDescent="0.2">
      <c r="A9" s="334" t="s">
        <v>29</v>
      </c>
      <c r="B9" s="86" t="s">
        <v>42</v>
      </c>
      <c r="C9" s="210">
        <f>'Inmatning Rapportering'!D184</f>
        <v>0</v>
      </c>
      <c r="D9" s="311">
        <v>2.4652000315227411</v>
      </c>
      <c r="E9" s="312">
        <v>13.90160411484384</v>
      </c>
      <c r="F9" s="313">
        <v>4.7128028787411834E-3</v>
      </c>
      <c r="G9" s="312">
        <v>2.0000000000000001E-4</v>
      </c>
      <c r="H9" s="313">
        <v>9.2156869573598651E-4</v>
      </c>
      <c r="I9" s="312">
        <v>6.7814599701714582E-4</v>
      </c>
      <c r="K9" s="106">
        <f>C9*((D9+E9)+(F9+G9)*'GWP faktorer'!$C$8+(H9+I9)*'GWP faktorer'!$C$9)</f>
        <v>0</v>
      </c>
      <c r="M9" s="37">
        <f t="shared" si="0"/>
        <v>0</v>
      </c>
      <c r="U9" s="293"/>
      <c r="V9" s="293"/>
      <c r="W9" s="293"/>
    </row>
    <row r="10" spans="1:23" x14ac:dyDescent="0.2">
      <c r="A10" s="334"/>
      <c r="B10" s="86" t="s">
        <v>43</v>
      </c>
      <c r="C10" s="210">
        <f>'Inmatning Rapportering'!D185</f>
        <v>0</v>
      </c>
      <c r="D10" s="311">
        <v>4.1495129985230212</v>
      </c>
      <c r="E10" s="312">
        <v>23.399678012836137</v>
      </c>
      <c r="F10" s="313">
        <v>7.9327586219174757E-3</v>
      </c>
      <c r="G10" s="312">
        <v>2.0000000000000001E-4</v>
      </c>
      <c r="H10" s="313">
        <v>1.5512174400007129E-3</v>
      </c>
      <c r="I10" s="312">
        <v>1.1648592192608268E-3</v>
      </c>
      <c r="K10" s="106">
        <f>C10*((D10+E10)+(F10+G10)*'GWP faktorer'!$C$8+(H10+I10)*'GWP faktorer'!$C$9)</f>
        <v>0</v>
      </c>
      <c r="M10" s="37">
        <f t="shared" si="0"/>
        <v>0</v>
      </c>
      <c r="U10" s="293"/>
      <c r="V10" s="293"/>
      <c r="W10" s="293"/>
    </row>
    <row r="11" spans="1:23" x14ac:dyDescent="0.2">
      <c r="A11" s="334"/>
      <c r="B11" s="86" t="s">
        <v>44</v>
      </c>
      <c r="C11" s="210">
        <f>'Inmatning Rapportering'!D186</f>
        <v>0</v>
      </c>
      <c r="D11" s="311">
        <v>8.2328028271497473</v>
      </c>
      <c r="E11" s="312">
        <v>46.425914406592099</v>
      </c>
      <c r="F11" s="313">
        <v>1.5738916261466049E-2</v>
      </c>
      <c r="G11" s="312">
        <v>2.9999999999999997E-4</v>
      </c>
      <c r="H11" s="313">
        <v>3.0776785926703997E-3</v>
      </c>
      <c r="I11" s="312">
        <v>2.5037076049058099E-3</v>
      </c>
      <c r="K11" s="106">
        <f>C11*((D11+E11)+(F11+G11)*'GWP faktorer'!$C$8+(H11+I11)*'GWP faktorer'!$C$9)</f>
        <v>0</v>
      </c>
      <c r="M11" s="37">
        <f t="shared" si="0"/>
        <v>0</v>
      </c>
      <c r="U11" s="293"/>
      <c r="V11" s="293"/>
      <c r="W11" s="293"/>
    </row>
    <row r="12" spans="1:23" x14ac:dyDescent="0.2">
      <c r="A12" s="334" t="s">
        <v>116</v>
      </c>
      <c r="B12" s="86" t="s">
        <v>42</v>
      </c>
      <c r="C12" s="210">
        <f>'Inmatning Rapportering'!D187</f>
        <v>0</v>
      </c>
      <c r="D12" s="311">
        <v>2.5761074950869212</v>
      </c>
      <c r="E12" s="312">
        <v>14.527026649378834</v>
      </c>
      <c r="F12" s="313">
        <v>4.9248282750074214E-3</v>
      </c>
      <c r="G12" s="312">
        <v>5.9999999999999995E-4</v>
      </c>
      <c r="H12" s="313">
        <v>9.6302936636606673E-4</v>
      </c>
      <c r="I12" s="312">
        <v>7.2071840305335433E-4</v>
      </c>
      <c r="K12" s="106">
        <f>C12*((D12+E12)+(F12+G12)*'GWP faktorer'!$C$8+(H12+I12)*'GWP faktorer'!$C$9)</f>
        <v>0</v>
      </c>
      <c r="M12" s="37">
        <f t="shared" si="0"/>
        <v>0</v>
      </c>
      <c r="U12" s="293"/>
      <c r="V12" s="293"/>
      <c r="W12" s="293"/>
    </row>
    <row r="13" spans="1:23" x14ac:dyDescent="0.2">
      <c r="A13" s="334"/>
      <c r="B13" s="86" t="s">
        <v>43</v>
      </c>
      <c r="C13" s="210">
        <f>'Inmatning Rapportering'!D188</f>
        <v>0</v>
      </c>
      <c r="D13" s="311">
        <v>4.2895327479628591</v>
      </c>
      <c r="E13" s="312">
        <v>24.189268756014048</v>
      </c>
      <c r="F13" s="313">
        <v>8.2004389195820346E-3</v>
      </c>
      <c r="G13" s="312">
        <v>2.0000000000000001E-4</v>
      </c>
      <c r="H13" s="313">
        <v>1.6035611915091229E-3</v>
      </c>
      <c r="I13" s="312">
        <v>1.2341047901057534E-3</v>
      </c>
      <c r="K13" s="106">
        <f>C13*((D13+E13)+(F13+G13)*'GWP faktorer'!$C$8+(H13+I13)*'GWP faktorer'!$C$9)</f>
        <v>0</v>
      </c>
      <c r="M13" s="37">
        <f t="shared" si="0"/>
        <v>0</v>
      </c>
      <c r="U13" s="293"/>
      <c r="V13" s="293"/>
      <c r="W13" s="293"/>
    </row>
    <row r="14" spans="1:23" x14ac:dyDescent="0.2">
      <c r="A14" s="334"/>
      <c r="B14" s="86" t="s">
        <v>44</v>
      </c>
      <c r="C14" s="210">
        <f>'Inmatning Rapportering'!D189</f>
        <v>0</v>
      </c>
      <c r="D14" s="311">
        <v>8.7324381086533975</v>
      </c>
      <c r="E14" s="312">
        <v>49.24342689907003</v>
      </c>
      <c r="F14" s="313">
        <v>1.6694085238782908E-2</v>
      </c>
      <c r="G14" s="312">
        <v>4.0000000000000002E-4</v>
      </c>
      <c r="H14" s="313">
        <v>3.2644578514855901E-3</v>
      </c>
      <c r="I14" s="312">
        <v>2.5597848264313373E-3</v>
      </c>
      <c r="K14" s="106">
        <f>C14*((D14+E14)+(F14+G14)*'GWP faktorer'!$C$8+(H14+I14)*'GWP faktorer'!$C$9)</f>
        <v>0</v>
      </c>
      <c r="M14" s="37">
        <f t="shared" si="0"/>
        <v>0</v>
      </c>
      <c r="U14" s="293"/>
      <c r="V14" s="293"/>
      <c r="W14" s="293"/>
    </row>
    <row r="15" spans="1:23" x14ac:dyDescent="0.2">
      <c r="A15" s="334" t="s">
        <v>30</v>
      </c>
      <c r="B15" s="86" t="s">
        <v>43</v>
      </c>
      <c r="C15" s="210">
        <f>'Inmatning Rapportering'!D190</f>
        <v>0</v>
      </c>
      <c r="D15" s="311">
        <v>3.6015418298167599</v>
      </c>
      <c r="E15" s="312">
        <v>20.30959276364954</v>
      </c>
      <c r="F15" s="313">
        <v>6.8851843608743026E-3</v>
      </c>
      <c r="G15" s="312">
        <v>1E-4</v>
      </c>
      <c r="H15" s="313">
        <v>1.3463687182790835E-3</v>
      </c>
      <c r="I15" s="312">
        <v>8.2531519763654056E-4</v>
      </c>
      <c r="K15" s="106">
        <f>C15*((D15+E15)+(F15+G15)*'GWP faktorer'!$C$8+(H15+I15)*'GWP faktorer'!$C$9)</f>
        <v>0</v>
      </c>
      <c r="M15" s="37">
        <f t="shared" si="0"/>
        <v>0</v>
      </c>
      <c r="U15" s="293"/>
      <c r="V15" s="293"/>
      <c r="W15" s="293"/>
    </row>
    <row r="16" spans="1:23" x14ac:dyDescent="0.2">
      <c r="A16" s="334"/>
      <c r="B16" s="86" t="s">
        <v>44</v>
      </c>
      <c r="C16" s="210">
        <f>'Inmatning Rapportering'!D191</f>
        <v>0</v>
      </c>
      <c r="D16" s="311">
        <v>4.5588684788407701</v>
      </c>
      <c r="E16" s="312">
        <v>25.708090213408752</v>
      </c>
      <c r="F16" s="313">
        <v>8.7153367743598564E-3</v>
      </c>
      <c r="G16" s="312">
        <v>1E-4</v>
      </c>
      <c r="H16" s="313">
        <v>1.7042472920471535E-3</v>
      </c>
      <c r="I16" s="312">
        <v>1.0710552189934237E-3</v>
      </c>
      <c r="K16" s="106">
        <f>C16*((D16+E16)+(F16+G16)*'GWP faktorer'!$C$8+(H16+I16)*'GWP faktorer'!$C$9)</f>
        <v>0</v>
      </c>
      <c r="M16" s="37">
        <f t="shared" si="0"/>
        <v>0</v>
      </c>
      <c r="U16" s="293"/>
      <c r="V16" s="293"/>
      <c r="W16" s="293"/>
    </row>
    <row r="17" spans="1:23" x14ac:dyDescent="0.2">
      <c r="A17" s="334" t="s">
        <v>31</v>
      </c>
      <c r="B17" s="86" t="s">
        <v>43</v>
      </c>
      <c r="C17" s="210">
        <f>'Inmatning Rapportering'!D192</f>
        <v>0</v>
      </c>
      <c r="D17" s="311">
        <v>3.9910034053431569</v>
      </c>
      <c r="E17" s="312">
        <v>22.505820482163337</v>
      </c>
      <c r="F17" s="313">
        <v>7.6297306901091481E-3</v>
      </c>
      <c r="G17" s="312">
        <v>1E-4</v>
      </c>
      <c r="H17" s="313">
        <v>1.4919616079463144E-3</v>
      </c>
      <c r="I17" s="312">
        <v>1.080030958998971E-3</v>
      </c>
      <c r="K17" s="106">
        <f>C17*((D17+E17)+(F17+G17)*'GWP faktorer'!$C$8+(H17+I17)*'GWP faktorer'!$C$9)</f>
        <v>0</v>
      </c>
      <c r="M17" s="37">
        <f t="shared" si="0"/>
        <v>0</v>
      </c>
      <c r="U17" s="293"/>
      <c r="V17" s="293"/>
      <c r="W17" s="293"/>
    </row>
    <row r="18" spans="1:23" x14ac:dyDescent="0.2">
      <c r="A18" s="334"/>
      <c r="B18" s="86" t="s">
        <v>44</v>
      </c>
      <c r="C18" s="210">
        <f>'Inmatning Rapportering'!D193</f>
        <v>0</v>
      </c>
      <c r="D18" s="311">
        <v>5.7853000510087496</v>
      </c>
      <c r="E18" s="312">
        <v>32.624107563811542</v>
      </c>
      <c r="F18" s="313">
        <v>1.1059945799990161E-2</v>
      </c>
      <c r="G18" s="312">
        <v>2.0000000000000001E-4</v>
      </c>
      <c r="H18" s="313">
        <v>2.162725683220196E-3</v>
      </c>
      <c r="I18" s="312">
        <v>1.6061030080245966E-3</v>
      </c>
      <c r="K18" s="106">
        <f>C18*((D18+E18)+(F18+G18)*'GWP faktorer'!$C$8+(H18+I18)*'GWP faktorer'!$C$9)</f>
        <v>0</v>
      </c>
      <c r="M18" s="37">
        <f t="shared" si="0"/>
        <v>0</v>
      </c>
      <c r="U18" s="293"/>
      <c r="V18" s="293"/>
      <c r="W18" s="293"/>
    </row>
    <row r="19" spans="1:23" x14ac:dyDescent="0.2">
      <c r="A19" s="334" t="s">
        <v>32</v>
      </c>
      <c r="B19" s="86" t="s">
        <v>42</v>
      </c>
      <c r="C19" s="210">
        <f>'Inmatning Rapportering'!D194</f>
        <v>0</v>
      </c>
      <c r="D19" s="311">
        <v>4.0782334917626306</v>
      </c>
      <c r="E19" s="312">
        <v>22.997723010477884</v>
      </c>
      <c r="F19" s="313">
        <v>7.7964912763227564E-3</v>
      </c>
      <c r="G19" s="312">
        <v>2.9999999999999997E-4</v>
      </c>
      <c r="H19" s="313">
        <v>1.524570936172258E-3</v>
      </c>
      <c r="I19" s="312">
        <v>1.1926470178775851E-3</v>
      </c>
      <c r="K19" s="106">
        <f>C19*((D19+E19)+(F19+G19)*'GWP faktorer'!$C$8+(H19+I19)*'GWP faktorer'!$C$9)</f>
        <v>0</v>
      </c>
      <c r="M19" s="37">
        <f t="shared" si="0"/>
        <v>0</v>
      </c>
      <c r="U19" s="293"/>
      <c r="V19" s="293"/>
      <c r="W19" s="293"/>
    </row>
    <row r="20" spans="1:23" x14ac:dyDescent="0.2">
      <c r="A20" s="334"/>
      <c r="B20" s="86" t="s">
        <v>43</v>
      </c>
      <c r="C20" s="210">
        <f>'Inmatning Rapportering'!D195</f>
        <v>0</v>
      </c>
      <c r="D20" s="311">
        <v>3.3221463596745453</v>
      </c>
      <c r="E20" s="312">
        <v>18.734043044465661</v>
      </c>
      <c r="F20" s="313">
        <v>6.3510549761768122E-3</v>
      </c>
      <c r="G20" s="312">
        <v>1E-4</v>
      </c>
      <c r="H20" s="313">
        <v>1.2419219733005602E-3</v>
      </c>
      <c r="I20" s="312">
        <v>7.894850605887065E-4</v>
      </c>
      <c r="K20" s="106">
        <f>C20*((D20+E20)+(F20+G20)*'GWP faktorer'!$C$8+(H20+I20)*'GWP faktorer'!$C$9)</f>
        <v>0</v>
      </c>
      <c r="M20" s="37">
        <f t="shared" si="0"/>
        <v>0</v>
      </c>
      <c r="U20" s="293"/>
      <c r="V20" s="293"/>
      <c r="W20" s="293"/>
    </row>
    <row r="21" spans="1:23" x14ac:dyDescent="0.2">
      <c r="A21" s="334"/>
      <c r="B21" s="86" t="s">
        <v>44</v>
      </c>
      <c r="C21" s="210">
        <f>'Inmatning Rapportering'!D196</f>
        <v>0</v>
      </c>
      <c r="D21" s="311">
        <v>7.2968050932920212</v>
      </c>
      <c r="E21" s="312">
        <v>41.147693660974262</v>
      </c>
      <c r="F21" s="313">
        <v>1.3949539027077826E-2</v>
      </c>
      <c r="G21" s="312">
        <v>2.0000000000000001E-4</v>
      </c>
      <c r="H21" s="313">
        <v>2.7277734329376664E-3</v>
      </c>
      <c r="I21" s="312">
        <v>1.9653950018758207E-3</v>
      </c>
      <c r="K21" s="106">
        <f>C21*((D21+E21)+(F21+G21)*'GWP faktorer'!$C$8+(H21+I21)*'GWP faktorer'!$C$9)</f>
        <v>0</v>
      </c>
      <c r="M21" s="37">
        <f t="shared" si="0"/>
        <v>0</v>
      </c>
      <c r="U21" s="293"/>
      <c r="V21" s="293"/>
      <c r="W21" s="293"/>
    </row>
    <row r="22" spans="1:23" x14ac:dyDescent="0.2">
      <c r="A22" s="334"/>
      <c r="B22" s="86" t="s">
        <v>117</v>
      </c>
      <c r="C22" s="210">
        <f>'Inmatning Rapportering'!D197</f>
        <v>0</v>
      </c>
      <c r="D22" s="311">
        <v>55.803376582314804</v>
      </c>
      <c r="E22" s="312">
        <v>314.68296268019566</v>
      </c>
      <c r="F22" s="313">
        <v>0.10668112544123401</v>
      </c>
      <c r="G22" s="312">
        <v>7.0000000000000001E-3</v>
      </c>
      <c r="H22" s="313">
        <v>2.0861043451659369E-2</v>
      </c>
      <c r="I22" s="312">
        <v>1.9250000000000003E-2</v>
      </c>
      <c r="K22" s="106">
        <f>C22*((D22+E22)+(F22+G22)*'GWP faktorer'!$C$8+(H22+I22)*'GWP faktorer'!$C$9)</f>
        <v>0</v>
      </c>
      <c r="M22" s="37">
        <f t="shared" si="0"/>
        <v>0</v>
      </c>
      <c r="U22" s="293"/>
      <c r="V22" s="293"/>
      <c r="W22" s="293"/>
    </row>
    <row r="23" spans="1:23" x14ac:dyDescent="0.2">
      <c r="A23" s="334" t="s">
        <v>33</v>
      </c>
      <c r="B23" s="86" t="s">
        <v>42</v>
      </c>
      <c r="C23" s="210">
        <f>'Inmatning Rapportering'!D198</f>
        <v>0</v>
      </c>
      <c r="D23" s="311">
        <v>2.5573582480490984</v>
      </c>
      <c r="E23" s="312">
        <v>14.421297050791159</v>
      </c>
      <c r="F23" s="313">
        <v>4.8889847311634352E-3</v>
      </c>
      <c r="G23" s="312">
        <v>2.0000000000000001E-4</v>
      </c>
      <c r="H23" s="313">
        <v>9.5602031277295719E-4</v>
      </c>
      <c r="I23" s="312">
        <v>5.2364698673489443E-4</v>
      </c>
      <c r="K23" s="106">
        <f>C23*((D23+E23)+(F23+G23)*'GWP faktorer'!$C$8+(H23+I23)*'GWP faktorer'!$C$9)</f>
        <v>0</v>
      </c>
      <c r="M23" s="37">
        <f t="shared" si="0"/>
        <v>0</v>
      </c>
      <c r="U23" s="293"/>
      <c r="V23" s="293"/>
      <c r="W23" s="293"/>
    </row>
    <row r="24" spans="1:23" x14ac:dyDescent="0.2">
      <c r="A24" s="334"/>
      <c r="B24" s="86" t="s">
        <v>43</v>
      </c>
      <c r="C24" s="210">
        <f>'Inmatning Rapportering'!D199</f>
        <v>0</v>
      </c>
      <c r="D24" s="311">
        <v>3.2492123228422325</v>
      </c>
      <c r="E24" s="312">
        <v>18.322757918076157</v>
      </c>
      <c r="F24" s="313">
        <v>6.2116246117656856E-3</v>
      </c>
      <c r="G24" s="312">
        <v>1E-4</v>
      </c>
      <c r="H24" s="313">
        <v>1.2146569545033647E-3</v>
      </c>
      <c r="I24" s="312">
        <v>6.9081556305979866E-4</v>
      </c>
      <c r="K24" s="106">
        <f>C24*((D24+E24)+(F24+G24)*'GWP faktorer'!$C$8+(H24+I24)*'GWP faktorer'!$C$9)</f>
        <v>0</v>
      </c>
      <c r="M24" s="37">
        <f t="shared" si="0"/>
        <v>0</v>
      </c>
      <c r="U24" s="293"/>
      <c r="V24" s="293"/>
      <c r="W24" s="293"/>
    </row>
    <row r="25" spans="1:23" x14ac:dyDescent="0.2">
      <c r="A25" s="334" t="s">
        <v>34</v>
      </c>
      <c r="B25" s="86" t="s">
        <v>45</v>
      </c>
      <c r="C25" s="210">
        <f>'Inmatning Rapportering'!D200</f>
        <v>0</v>
      </c>
      <c r="D25" s="311">
        <v>1.4473887542167112</v>
      </c>
      <c r="E25" s="312">
        <v>8.1620254762730475</v>
      </c>
      <c r="F25" s="313">
        <v>2.7670200390662323E-3</v>
      </c>
      <c r="G25" s="312">
        <v>1E-4</v>
      </c>
      <c r="H25" s="313">
        <v>5.4107908055741239E-4</v>
      </c>
      <c r="I25" s="312">
        <v>4.236292397200051E-4</v>
      </c>
      <c r="K25" s="106">
        <f>C25*((D25+E25)+(F25+G25)*'GWP faktorer'!$C$8+(H25+I25)*'GWP faktorer'!$C$9)</f>
        <v>0</v>
      </c>
      <c r="M25" s="37">
        <f t="shared" si="0"/>
        <v>0</v>
      </c>
      <c r="U25" s="293"/>
      <c r="V25" s="293"/>
      <c r="W25" s="293"/>
    </row>
    <row r="26" spans="1:23" x14ac:dyDescent="0.2">
      <c r="A26" s="334"/>
      <c r="B26" s="86" t="s">
        <v>42</v>
      </c>
      <c r="C26" s="210">
        <f>'Inmatning Rapportering'!D201</f>
        <v>0</v>
      </c>
      <c r="D26" s="311">
        <v>2.0607746349997793</v>
      </c>
      <c r="E26" s="312">
        <v>11.620993339020437</v>
      </c>
      <c r="F26" s="313">
        <v>3.939649727435995E-3</v>
      </c>
      <c r="G26" s="312">
        <v>1E-4</v>
      </c>
      <c r="H26" s="313">
        <v>7.7038186285007394E-4</v>
      </c>
      <c r="I26" s="312">
        <v>5.9723692143997013E-4</v>
      </c>
      <c r="K26" s="106">
        <f>C26*((D26+E26)+(F26+G26)*'GWP faktorer'!$C$8+(H26+I26)*'GWP faktorer'!$C$9)</f>
        <v>0</v>
      </c>
      <c r="M26" s="37">
        <f t="shared" si="0"/>
        <v>0</v>
      </c>
      <c r="U26" s="293"/>
      <c r="V26" s="293"/>
      <c r="W26" s="293"/>
    </row>
    <row r="27" spans="1:23" x14ac:dyDescent="0.2">
      <c r="A27" s="334"/>
      <c r="B27" s="86" t="s">
        <v>43</v>
      </c>
      <c r="C27" s="210">
        <f>'Inmatning Rapportering'!D202</f>
        <v>0</v>
      </c>
      <c r="D27" s="311">
        <v>4.3357635977404021</v>
      </c>
      <c r="E27" s="312">
        <v>24.449970915385368</v>
      </c>
      <c r="F27" s="313">
        <v>8.2888199349691206E-3</v>
      </c>
      <c r="G27" s="312">
        <v>2.0000000000000001E-4</v>
      </c>
      <c r="H27" s="313">
        <v>1.6208437257406107E-3</v>
      </c>
      <c r="I27" s="312">
        <v>1.2630180032483134E-3</v>
      </c>
      <c r="K27" s="106">
        <f>C27*((D27+E27)+(F27+G27)*'GWP faktorer'!$C$8+(H27+I27)*'GWP faktorer'!$C$9)</f>
        <v>0</v>
      </c>
      <c r="M27" s="37">
        <f t="shared" si="0"/>
        <v>0</v>
      </c>
      <c r="U27" s="293"/>
      <c r="V27" s="293"/>
      <c r="W27" s="293"/>
    </row>
    <row r="28" spans="1:23" x14ac:dyDescent="0.2">
      <c r="A28" s="334"/>
      <c r="B28" s="86" t="s">
        <v>44</v>
      </c>
      <c r="C28" s="210">
        <f>'Inmatning Rapportering'!D203</f>
        <v>0</v>
      </c>
      <c r="D28" s="311">
        <v>6.7547010844471567</v>
      </c>
      <c r="E28" s="312">
        <v>38.090694138150113</v>
      </c>
      <c r="F28" s="313">
        <v>1.2913181205889943E-2</v>
      </c>
      <c r="G28" s="312">
        <v>2.9999999999999997E-4</v>
      </c>
      <c r="H28" s="313">
        <v>2.5251180386507291E-3</v>
      </c>
      <c r="I28" s="312">
        <v>2.0301916347991462E-3</v>
      </c>
      <c r="K28" s="106">
        <f>C28*((D28+E28)+(F28+G28)*'GWP faktorer'!$C$8+(H28+I28)*'GWP faktorer'!$C$9)</f>
        <v>0</v>
      </c>
      <c r="M28" s="37">
        <f t="shared" si="0"/>
        <v>0</v>
      </c>
      <c r="U28" s="293"/>
      <c r="V28" s="293"/>
      <c r="W28" s="293"/>
    </row>
    <row r="29" spans="1:23" x14ac:dyDescent="0.2">
      <c r="A29" s="334"/>
      <c r="B29" s="86" t="s">
        <v>42</v>
      </c>
      <c r="C29" s="210">
        <f>'Inmatning Rapportering'!D204</f>
        <v>0</v>
      </c>
      <c r="D29" s="311">
        <v>3.0327278121549535</v>
      </c>
      <c r="E29" s="312">
        <v>17.101971804946306</v>
      </c>
      <c r="F29" s="313">
        <v>5.7977641492783141E-3</v>
      </c>
      <c r="G29" s="312">
        <v>2.0000000000000001E-4</v>
      </c>
      <c r="H29" s="313">
        <v>1.1337282892388727E-3</v>
      </c>
      <c r="I29" s="312">
        <v>8.8508218888664269E-4</v>
      </c>
      <c r="K29" s="106">
        <f>C29*((D29+E29)+(F29+G29)*'GWP faktorer'!$C$8+(H29+I29)*'GWP faktorer'!$C$9)</f>
        <v>0</v>
      </c>
      <c r="M29" s="37">
        <f t="shared" si="0"/>
        <v>0</v>
      </c>
      <c r="U29" s="293"/>
      <c r="V29" s="293"/>
      <c r="W29" s="293"/>
    </row>
    <row r="30" spans="1:23" x14ac:dyDescent="0.2">
      <c r="A30" s="334"/>
      <c r="B30" s="86" t="s">
        <v>43</v>
      </c>
      <c r="C30" s="210">
        <f>'Inmatning Rapportering'!D205</f>
        <v>0</v>
      </c>
      <c r="D30" s="311">
        <v>3.9833355658100511</v>
      </c>
      <c r="E30" s="312">
        <v>22.462580473952098</v>
      </c>
      <c r="F30" s="313">
        <v>7.6150718325060087E-3</v>
      </c>
      <c r="G30" s="312">
        <v>2.0000000000000001E-4</v>
      </c>
      <c r="H30" s="313">
        <v>1.4890951302620381E-3</v>
      </c>
      <c r="I30" s="312">
        <v>1.0779209428902496E-3</v>
      </c>
      <c r="K30" s="106">
        <f>C30*((D30+E30)+(F30+G30)*'GWP faktorer'!$C$8+(H30+I30)*'GWP faktorer'!$C$9)</f>
        <v>0</v>
      </c>
      <c r="M30" s="37">
        <f t="shared" si="0"/>
        <v>0</v>
      </c>
      <c r="U30" s="293"/>
      <c r="V30" s="293"/>
      <c r="W30" s="293"/>
    </row>
    <row r="31" spans="1:23" x14ac:dyDescent="0.2">
      <c r="A31" s="100" t="s">
        <v>36</v>
      </c>
      <c r="B31" s="86" t="s">
        <v>42</v>
      </c>
      <c r="C31" s="210">
        <f>'Inmatning Rapportering'!D206</f>
        <v>0</v>
      </c>
      <c r="D31" s="311">
        <v>1.5367542897994135</v>
      </c>
      <c r="E31" s="312">
        <v>8.6659700979248413</v>
      </c>
      <c r="F31" s="313">
        <v>2.9378630327255573E-3</v>
      </c>
      <c r="G31" s="312">
        <v>8.0000000000000007E-5</v>
      </c>
      <c r="H31" s="313">
        <v>5.7448670631499751E-4</v>
      </c>
      <c r="I31" s="312">
        <v>3.46131923562132E-4</v>
      </c>
      <c r="K31" s="106">
        <f>C31*((D31+E31)+(F31+G31)*'GWP faktorer'!$C$8+(H31+I31)*'GWP faktorer'!$C$9)</f>
        <v>0</v>
      </c>
      <c r="M31" s="37">
        <f t="shared" si="0"/>
        <v>0</v>
      </c>
      <c r="U31" s="293"/>
      <c r="V31" s="293"/>
      <c r="W31" s="293"/>
    </row>
    <row r="32" spans="1:23" x14ac:dyDescent="0.2">
      <c r="A32" s="334" t="s">
        <v>37</v>
      </c>
      <c r="B32" s="86" t="s">
        <v>43</v>
      </c>
      <c r="C32" s="210">
        <f>'Inmatning Rapportering'!D207</f>
        <v>0</v>
      </c>
      <c r="D32" s="311">
        <v>3.0121480858066181</v>
      </c>
      <c r="E32" s="312">
        <v>16.985919880222912</v>
      </c>
      <c r="F32" s="313">
        <v>5.7584212187501843E-3</v>
      </c>
      <c r="G32" s="312">
        <v>7.0000000000000007E-5</v>
      </c>
      <c r="H32" s="313">
        <v>1.1260349453613278E-3</v>
      </c>
      <c r="I32" s="312">
        <v>6.8550300318995672E-4</v>
      </c>
      <c r="K32" s="106">
        <f>C32*((D32+E32)+(F32+G32)*'GWP faktorer'!$C$8+(H32+I32)*'GWP faktorer'!$C$9)</f>
        <v>0</v>
      </c>
      <c r="M32" s="37">
        <f t="shared" si="0"/>
        <v>0</v>
      </c>
      <c r="U32" s="293"/>
      <c r="V32" s="293"/>
      <c r="W32" s="293"/>
    </row>
    <row r="33" spans="1:23" x14ac:dyDescent="0.2">
      <c r="A33" s="334"/>
      <c r="B33" s="86" t="s">
        <v>44</v>
      </c>
      <c r="C33" s="210">
        <f>'Inmatning Rapportering'!D208</f>
        <v>0</v>
      </c>
      <c r="D33" s="311">
        <v>7.2274530663966798</v>
      </c>
      <c r="E33" s="312">
        <v>40.756607984301809</v>
      </c>
      <c r="F33" s="313">
        <v>1.3816956507274349E-2</v>
      </c>
      <c r="G33" s="312">
        <v>2.9999999999999997E-4</v>
      </c>
      <c r="H33" s="313">
        <v>2.7018474812277324E-3</v>
      </c>
      <c r="I33" s="312">
        <v>1.6247912478619295E-3</v>
      </c>
      <c r="K33" s="106">
        <f>C33*((D33+E33)+(F33+G33)*'GWP faktorer'!$C$8+(H33+I33)*'GWP faktorer'!$C$9)</f>
        <v>0</v>
      </c>
      <c r="M33" s="37">
        <f t="shared" si="0"/>
        <v>0</v>
      </c>
      <c r="U33" s="293"/>
      <c r="V33" s="293"/>
      <c r="W33" s="293"/>
    </row>
    <row r="34" spans="1:23" x14ac:dyDescent="0.2">
      <c r="A34" s="100" t="s">
        <v>118</v>
      </c>
      <c r="B34" s="86" t="s">
        <v>117</v>
      </c>
      <c r="C34" s="210">
        <f>'Inmatning Rapportering'!D209</f>
        <v>0</v>
      </c>
      <c r="D34" s="311">
        <v>55.194612474144101</v>
      </c>
      <c r="E34" s="312">
        <v>311.25005763277534</v>
      </c>
      <c r="F34" s="313">
        <v>0.10551733134551146</v>
      </c>
      <c r="G34" s="312">
        <v>7.0000000000000001E-3</v>
      </c>
      <c r="H34" s="313">
        <v>2.0633468432186722E-2</v>
      </c>
      <c r="I34" s="312">
        <v>1.9039999999999998E-2</v>
      </c>
      <c r="K34" s="106">
        <f>C34*((D34+E34)+(F34+G34)*'GWP faktorer'!$C$8+(H34+I34)*'GWP faktorer'!$C$9)</f>
        <v>0</v>
      </c>
      <c r="M34" s="37">
        <f t="shared" si="0"/>
        <v>0</v>
      </c>
      <c r="U34" s="293"/>
      <c r="V34" s="293"/>
      <c r="W34" s="293"/>
    </row>
    <row r="35" spans="1:23" x14ac:dyDescent="0.2">
      <c r="A35" s="334" t="s">
        <v>38</v>
      </c>
      <c r="B35" s="86" t="s">
        <v>42</v>
      </c>
      <c r="C35" s="210">
        <f>'Inmatning Rapportering'!D210</f>
        <v>0</v>
      </c>
      <c r="D35" s="311">
        <v>1.8082874413646983</v>
      </c>
      <c r="E35" s="312">
        <v>10.197183114657134</v>
      </c>
      <c r="F35" s="313">
        <v>3.4569617679223465E-3</v>
      </c>
      <c r="G35" s="312">
        <v>1E-4</v>
      </c>
      <c r="H35" s="313">
        <v>6.7599427127415089E-4</v>
      </c>
      <c r="I35" s="312">
        <v>5.285E-4</v>
      </c>
      <c r="K35" s="106">
        <f>C35*((D35+E35)+(F35+G35)*'GWP faktorer'!$C$8+(H35+I35)*'GWP faktorer'!$C$9)</f>
        <v>0</v>
      </c>
      <c r="M35" s="37">
        <f t="shared" si="0"/>
        <v>0</v>
      </c>
      <c r="U35" s="293"/>
      <c r="V35" s="293"/>
      <c r="W35" s="293"/>
    </row>
    <row r="36" spans="1:23" x14ac:dyDescent="0.2">
      <c r="A36" s="334"/>
      <c r="B36" s="86" t="s">
        <v>43</v>
      </c>
      <c r="C36" s="210">
        <f>'Inmatning Rapportering'!D211</f>
        <v>0</v>
      </c>
      <c r="D36" s="311">
        <v>5.6124359214674753</v>
      </c>
      <c r="E36" s="312">
        <v>31.649302816200247</v>
      </c>
      <c r="F36" s="313">
        <v>1.0729475835315534E-2</v>
      </c>
      <c r="G36" s="312">
        <v>2.9999999999999997E-4</v>
      </c>
      <c r="H36" s="313">
        <v>2.0981036775558175E-3</v>
      </c>
      <c r="I36" s="312">
        <v>1.6718659279295119E-3</v>
      </c>
      <c r="K36" s="106">
        <f>C36*((D36+E36)+(F36+G36)*'GWP faktorer'!$C$8+(H36+I36)*'GWP faktorer'!$C$9)</f>
        <v>0</v>
      </c>
      <c r="M36" s="37">
        <f t="shared" si="0"/>
        <v>0</v>
      </c>
      <c r="U36" s="293"/>
      <c r="V36" s="293"/>
      <c r="W36" s="293"/>
    </row>
    <row r="37" spans="1:23" x14ac:dyDescent="0.2">
      <c r="A37" s="334"/>
      <c r="B37" s="86" t="s">
        <v>44</v>
      </c>
      <c r="C37" s="210">
        <f>'Inmatning Rapportering'!D212</f>
        <v>0</v>
      </c>
      <c r="D37" s="311">
        <v>11.730024720398946</v>
      </c>
      <c r="E37" s="312">
        <v>66.147232612029811</v>
      </c>
      <c r="F37" s="313">
        <v>2.2424668815152676E-2</v>
      </c>
      <c r="G37" s="312">
        <v>5.0000000000000001E-4</v>
      </c>
      <c r="H37" s="313">
        <v>4.3850492634675336E-3</v>
      </c>
      <c r="I37" s="312">
        <v>3.576750200857317E-3</v>
      </c>
      <c r="K37" s="106">
        <f>C37*((D37+E37)+(F37+G37)*'GWP faktorer'!$C$8+(H37+I37)*'GWP faktorer'!$C$9)</f>
        <v>0</v>
      </c>
      <c r="M37" s="37">
        <f t="shared" si="0"/>
        <v>0</v>
      </c>
      <c r="U37" s="293"/>
      <c r="V37" s="293"/>
      <c r="W37" s="293"/>
    </row>
    <row r="38" spans="1:23" x14ac:dyDescent="0.2">
      <c r="A38" s="334" t="s">
        <v>119</v>
      </c>
      <c r="B38" s="86" t="s">
        <v>42</v>
      </c>
      <c r="C38" s="210">
        <f>'Inmatning Rapportering'!D213</f>
        <v>0</v>
      </c>
      <c r="D38" s="311">
        <v>3.1638071549666482</v>
      </c>
      <c r="E38" s="312">
        <v>17.841146357964831</v>
      </c>
      <c r="F38" s="313">
        <v>6.0483527815382585E-3</v>
      </c>
      <c r="G38" s="312">
        <v>2.0000000000000001E-4</v>
      </c>
      <c r="H38" s="313">
        <v>1.1827298377737748E-3</v>
      </c>
      <c r="I38" s="312">
        <v>9.2158394560424239E-4</v>
      </c>
      <c r="K38" s="106">
        <f>C38*((D38+E38)+(F38+G38)*'GWP faktorer'!$C$8+(H38+I38)*'GWP faktorer'!$C$9)</f>
        <v>0</v>
      </c>
      <c r="M38" s="37">
        <f t="shared" si="0"/>
        <v>0</v>
      </c>
      <c r="U38" s="293"/>
      <c r="V38" s="293"/>
      <c r="W38" s="293"/>
    </row>
    <row r="39" spans="1:23" x14ac:dyDescent="0.2">
      <c r="A39" s="334"/>
      <c r="B39" s="86" t="s">
        <v>43</v>
      </c>
      <c r="C39" s="210">
        <f>'Inmatning Rapportering'!D214</f>
        <v>0</v>
      </c>
      <c r="D39" s="311">
        <v>4.9454188705055442</v>
      </c>
      <c r="E39" s="312">
        <v>27.88790136327404</v>
      </c>
      <c r="F39" s="313">
        <v>9.4543176989589049E-3</v>
      </c>
      <c r="G39" s="312">
        <v>2.0000000000000001E-4</v>
      </c>
      <c r="H39" s="313">
        <v>1.8487518903465045E-3</v>
      </c>
      <c r="I39" s="312">
        <v>1.4691126754606638E-3</v>
      </c>
      <c r="K39" s="106">
        <f>C39*((D39+E39)+(F39+G39)*'GWP faktorer'!$C$8+(H39+I39)*'GWP faktorer'!$C$9)</f>
        <v>0</v>
      </c>
      <c r="M39" s="37">
        <f t="shared" si="0"/>
        <v>0</v>
      </c>
      <c r="U39" s="293"/>
      <c r="V39" s="293"/>
      <c r="W39" s="293"/>
    </row>
    <row r="40" spans="1:23" x14ac:dyDescent="0.2">
      <c r="A40" s="334"/>
      <c r="B40" s="86" t="s">
        <v>44</v>
      </c>
      <c r="C40" s="210">
        <f>'Inmatning Rapportering'!D215</f>
        <v>0</v>
      </c>
      <c r="D40" s="311">
        <v>7.5368202200557697</v>
      </c>
      <c r="E40" s="312">
        <v>42.501172174351815</v>
      </c>
      <c r="F40" s="313">
        <v>1.4408383731722312E-2</v>
      </c>
      <c r="G40" s="312">
        <v>2.9999999999999997E-4</v>
      </c>
      <c r="H40" s="313">
        <v>2.8174985767394647E-3</v>
      </c>
      <c r="I40" s="312">
        <v>2.2913699266501699E-3</v>
      </c>
      <c r="K40" s="106">
        <f>C40*((D40+E40)+(F40+G40)*'GWP faktorer'!$C$8+(H40+I40)*'GWP faktorer'!$C$9)</f>
        <v>0</v>
      </c>
      <c r="M40" s="37">
        <f t="shared" si="0"/>
        <v>0</v>
      </c>
      <c r="U40" s="293"/>
      <c r="V40" s="293"/>
      <c r="W40" s="293"/>
    </row>
    <row r="41" spans="1:23" s="1" customFormat="1" x14ac:dyDescent="0.2">
      <c r="B41" s="2" t="s">
        <v>148</v>
      </c>
      <c r="D41" s="147"/>
      <c r="E41" s="314"/>
      <c r="F41" s="295"/>
      <c r="G41" s="295"/>
      <c r="H41" s="295"/>
      <c r="I41" s="314"/>
      <c r="K41" s="165">
        <f t="shared" ref="K41:M41" si="1">SUM(K3:K40)</f>
        <v>0</v>
      </c>
      <c r="L41" s="165"/>
      <c r="M41" s="165">
        <f t="shared" si="1"/>
        <v>0</v>
      </c>
      <c r="U41" s="293"/>
      <c r="V41" s="293"/>
      <c r="W41" s="293"/>
    </row>
    <row r="42" spans="1:23" x14ac:dyDescent="0.2">
      <c r="D42" s="75"/>
      <c r="E42" s="75"/>
      <c r="F42" s="75"/>
      <c r="G42" s="75"/>
      <c r="H42" s="75"/>
      <c r="I42" s="296"/>
    </row>
    <row r="43" spans="1:23" x14ac:dyDescent="0.2">
      <c r="D43" s="75"/>
      <c r="E43" s="75"/>
      <c r="F43" s="75"/>
      <c r="G43" s="75"/>
      <c r="H43" s="75"/>
      <c r="I43" s="296"/>
    </row>
    <row r="44" spans="1:23" s="75" customFormat="1" x14ac:dyDescent="0.2"/>
    <row r="45" spans="1:23" s="75" customFormat="1" x14ac:dyDescent="0.2"/>
    <row r="46" spans="1:23" s="75" customFormat="1" x14ac:dyDescent="0.2"/>
    <row r="47" spans="1:23" s="75" customFormat="1" x14ac:dyDescent="0.2"/>
    <row r="48" spans="1:23"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pans="4:9" s="75" customFormat="1" x14ac:dyDescent="0.2"/>
    <row r="82" spans="4:9" s="75" customFormat="1" x14ac:dyDescent="0.2"/>
    <row r="83" spans="4:9" s="75" customFormat="1" x14ac:dyDescent="0.2"/>
    <row r="84" spans="4:9" s="75" customFormat="1" x14ac:dyDescent="0.2"/>
    <row r="85" spans="4:9" s="75" customFormat="1" x14ac:dyDescent="0.2"/>
    <row r="86" spans="4:9" s="75" customFormat="1" x14ac:dyDescent="0.2"/>
    <row r="87" spans="4:9" s="75" customFormat="1" x14ac:dyDescent="0.2">
      <c r="D87" s="293"/>
      <c r="E87" s="293"/>
      <c r="F87" s="293"/>
      <c r="G87" s="293"/>
      <c r="H87" s="293"/>
      <c r="I87" s="293"/>
    </row>
    <row r="88" spans="4:9" s="75" customFormat="1" x14ac:dyDescent="0.2">
      <c r="D88" s="293"/>
      <c r="E88" s="293"/>
      <c r="F88" s="293"/>
      <c r="G88" s="293"/>
      <c r="H88" s="293"/>
      <c r="I88" s="293"/>
    </row>
    <row r="89" spans="4:9" s="75" customFormat="1" x14ac:dyDescent="0.2">
      <c r="D89" s="293"/>
      <c r="E89" s="293"/>
      <c r="F89" s="293"/>
      <c r="G89" s="293"/>
      <c r="H89" s="293"/>
      <c r="I89" s="293"/>
    </row>
    <row r="90" spans="4:9" s="75" customFormat="1" x14ac:dyDescent="0.2">
      <c r="D90" s="293"/>
      <c r="E90" s="293"/>
      <c r="F90" s="293"/>
      <c r="G90" s="293"/>
      <c r="H90" s="293"/>
      <c r="I90" s="293"/>
    </row>
    <row r="91" spans="4:9" s="75" customFormat="1" x14ac:dyDescent="0.2">
      <c r="D91" s="293"/>
      <c r="E91" s="293"/>
      <c r="F91" s="293"/>
      <c r="G91" s="293"/>
      <c r="H91" s="293"/>
      <c r="I91" s="293"/>
    </row>
    <row r="92" spans="4:9" s="75" customFormat="1" x14ac:dyDescent="0.2">
      <c r="D92" s="293"/>
      <c r="E92" s="293"/>
      <c r="F92" s="293"/>
      <c r="G92" s="293"/>
      <c r="H92" s="293"/>
      <c r="I92" s="293"/>
    </row>
    <row r="93" spans="4:9" s="75" customFormat="1" x14ac:dyDescent="0.2">
      <c r="D93" s="293"/>
      <c r="E93" s="293"/>
      <c r="F93" s="293"/>
      <c r="G93" s="293"/>
      <c r="H93" s="293"/>
      <c r="I93" s="293"/>
    </row>
    <row r="94" spans="4:9" s="75" customFormat="1" x14ac:dyDescent="0.2">
      <c r="D94" s="293"/>
      <c r="E94" s="293"/>
      <c r="F94" s="293"/>
      <c r="G94" s="293"/>
      <c r="H94" s="293"/>
      <c r="I94" s="293"/>
    </row>
    <row r="95" spans="4:9" s="75" customFormat="1" x14ac:dyDescent="0.2">
      <c r="D95" s="293"/>
      <c r="E95" s="293"/>
      <c r="F95" s="293"/>
      <c r="G95" s="293"/>
      <c r="H95" s="293"/>
      <c r="I95" s="293"/>
    </row>
    <row r="96" spans="4:9" s="75" customFormat="1" x14ac:dyDescent="0.2">
      <c r="D96" s="293"/>
      <c r="E96" s="293"/>
      <c r="F96" s="293"/>
      <c r="G96" s="293"/>
      <c r="H96" s="293"/>
      <c r="I96" s="293"/>
    </row>
    <row r="97" spans="4:9" s="75" customFormat="1" x14ac:dyDescent="0.2">
      <c r="D97" s="293"/>
      <c r="E97" s="293"/>
      <c r="F97" s="293"/>
      <c r="G97" s="293"/>
      <c r="H97" s="293"/>
      <c r="I97" s="293"/>
    </row>
    <row r="98" spans="4:9" s="75" customFormat="1" x14ac:dyDescent="0.2">
      <c r="D98" s="293"/>
      <c r="E98" s="293"/>
      <c r="F98" s="293"/>
      <c r="G98" s="293"/>
      <c r="H98" s="293"/>
      <c r="I98" s="293"/>
    </row>
    <row r="99" spans="4:9" s="75" customFormat="1" x14ac:dyDescent="0.2">
      <c r="D99" s="293"/>
      <c r="E99" s="293"/>
      <c r="F99" s="293"/>
      <c r="G99" s="293"/>
      <c r="H99" s="293"/>
      <c r="I99" s="293"/>
    </row>
    <row r="100" spans="4:9" s="75" customFormat="1" x14ac:dyDescent="0.2">
      <c r="D100" s="293"/>
      <c r="E100" s="293"/>
      <c r="F100" s="293"/>
      <c r="G100" s="293"/>
      <c r="H100" s="293"/>
      <c r="I100" s="293"/>
    </row>
    <row r="101" spans="4:9" s="75" customFormat="1" x14ac:dyDescent="0.2">
      <c r="D101" s="293"/>
      <c r="E101" s="293"/>
      <c r="F101" s="293"/>
      <c r="G101" s="293"/>
      <c r="H101" s="293"/>
      <c r="I101" s="293"/>
    </row>
    <row r="102" spans="4:9" s="75" customFormat="1" x14ac:dyDescent="0.2">
      <c r="D102" s="293"/>
      <c r="E102" s="293"/>
      <c r="F102" s="293"/>
      <c r="G102" s="293"/>
      <c r="H102" s="293"/>
      <c r="I102" s="293"/>
    </row>
    <row r="103" spans="4:9" s="75" customFormat="1" x14ac:dyDescent="0.2">
      <c r="D103" s="293"/>
      <c r="E103" s="293"/>
      <c r="F103" s="293"/>
      <c r="G103" s="293"/>
      <c r="H103" s="293"/>
      <c r="I103" s="293"/>
    </row>
    <row r="104" spans="4:9" s="75" customFormat="1" x14ac:dyDescent="0.2">
      <c r="D104" s="293"/>
      <c r="E104" s="293"/>
      <c r="F104" s="293"/>
      <c r="G104" s="293"/>
      <c r="H104" s="293"/>
      <c r="I104" s="293"/>
    </row>
    <row r="105" spans="4:9" s="75" customFormat="1" x14ac:dyDescent="0.2">
      <c r="D105" s="293"/>
      <c r="E105" s="293"/>
      <c r="F105" s="293"/>
      <c r="G105" s="293"/>
      <c r="H105" s="293"/>
      <c r="I105" s="293"/>
    </row>
    <row r="106" spans="4:9" s="75" customFormat="1" x14ac:dyDescent="0.2">
      <c r="D106" s="293"/>
      <c r="E106" s="293"/>
      <c r="F106" s="293"/>
      <c r="G106" s="293"/>
      <c r="H106" s="293"/>
      <c r="I106" s="293"/>
    </row>
    <row r="107" spans="4:9" s="75" customFormat="1" x14ac:dyDescent="0.2">
      <c r="D107" s="293"/>
      <c r="E107" s="293"/>
      <c r="F107" s="293"/>
      <c r="G107" s="293"/>
      <c r="H107" s="293"/>
      <c r="I107" s="293"/>
    </row>
    <row r="108" spans="4:9" s="75" customFormat="1" x14ac:dyDescent="0.2">
      <c r="D108" s="293"/>
      <c r="E108" s="293"/>
      <c r="F108" s="293"/>
      <c r="G108" s="293"/>
      <c r="H108" s="293"/>
      <c r="I108" s="293"/>
    </row>
    <row r="109" spans="4:9" s="75" customFormat="1" x14ac:dyDescent="0.2">
      <c r="D109" s="293"/>
      <c r="E109" s="293"/>
      <c r="F109" s="293"/>
      <c r="G109" s="293"/>
      <c r="H109" s="293"/>
      <c r="I109" s="293"/>
    </row>
    <row r="110" spans="4:9" s="75" customFormat="1" x14ac:dyDescent="0.2">
      <c r="D110" s="293"/>
      <c r="E110" s="293"/>
      <c r="F110" s="293"/>
      <c r="G110" s="293"/>
      <c r="H110" s="293"/>
      <c r="I110" s="293"/>
    </row>
    <row r="111" spans="4:9" s="75" customFormat="1" x14ac:dyDescent="0.2">
      <c r="D111" s="293"/>
      <c r="E111" s="293"/>
      <c r="F111" s="293"/>
      <c r="G111" s="293"/>
      <c r="H111" s="293"/>
      <c r="I111" s="293"/>
    </row>
    <row r="112" spans="4:9" s="75" customFormat="1" x14ac:dyDescent="0.2">
      <c r="D112" s="293"/>
      <c r="E112" s="293"/>
      <c r="F112" s="293"/>
      <c r="G112" s="293"/>
      <c r="H112" s="293"/>
      <c r="I112" s="293"/>
    </row>
    <row r="113" spans="4:9" s="75" customFormat="1" x14ac:dyDescent="0.2">
      <c r="D113" s="293"/>
      <c r="E113" s="293"/>
      <c r="F113" s="293"/>
      <c r="G113" s="293"/>
      <c r="H113" s="293"/>
      <c r="I113" s="293"/>
    </row>
    <row r="114" spans="4:9" s="75" customFormat="1" x14ac:dyDescent="0.2">
      <c r="D114" s="293"/>
      <c r="E114" s="293"/>
      <c r="F114" s="293"/>
      <c r="G114" s="293"/>
      <c r="H114" s="293"/>
      <c r="I114" s="293"/>
    </row>
    <row r="115" spans="4:9" s="75" customFormat="1" x14ac:dyDescent="0.2">
      <c r="D115" s="293"/>
      <c r="E115" s="293"/>
      <c r="F115" s="293"/>
      <c r="G115" s="293"/>
      <c r="H115" s="293"/>
      <c r="I115" s="293"/>
    </row>
    <row r="116" spans="4:9" s="75" customFormat="1" x14ac:dyDescent="0.2">
      <c r="D116" s="293"/>
      <c r="E116" s="293"/>
      <c r="F116" s="293"/>
      <c r="G116" s="293"/>
      <c r="H116" s="293"/>
      <c r="I116" s="293"/>
    </row>
    <row r="117" spans="4:9" s="75" customFormat="1" x14ac:dyDescent="0.2">
      <c r="D117" s="293"/>
      <c r="E117" s="293"/>
      <c r="F117" s="293"/>
      <c r="G117" s="293"/>
      <c r="H117" s="293"/>
      <c r="I117" s="293"/>
    </row>
    <row r="118" spans="4:9" s="75" customFormat="1" x14ac:dyDescent="0.2">
      <c r="D118" s="293"/>
      <c r="E118" s="293"/>
      <c r="F118" s="293"/>
      <c r="G118" s="293"/>
      <c r="H118" s="293"/>
      <c r="I118" s="293"/>
    </row>
    <row r="119" spans="4:9" s="75" customFormat="1" x14ac:dyDescent="0.2">
      <c r="D119" s="293"/>
      <c r="E119" s="293"/>
      <c r="F119" s="293"/>
      <c r="G119" s="293"/>
      <c r="H119" s="293"/>
      <c r="I119" s="293"/>
    </row>
    <row r="120" spans="4:9" s="75" customFormat="1" x14ac:dyDescent="0.2">
      <c r="D120" s="293"/>
      <c r="E120" s="293"/>
      <c r="F120" s="293"/>
      <c r="G120" s="293"/>
      <c r="H120" s="293"/>
      <c r="I120" s="293"/>
    </row>
    <row r="121" spans="4:9" s="75" customFormat="1" x14ac:dyDescent="0.2">
      <c r="D121" s="293"/>
      <c r="E121" s="293"/>
      <c r="F121" s="293"/>
      <c r="G121" s="293"/>
      <c r="H121" s="293"/>
      <c r="I121" s="293"/>
    </row>
    <row r="122" spans="4:9" s="75" customFormat="1" x14ac:dyDescent="0.2">
      <c r="D122" s="293"/>
      <c r="E122" s="293"/>
      <c r="F122" s="293"/>
      <c r="G122" s="293"/>
      <c r="H122" s="293"/>
      <c r="I122" s="293"/>
    </row>
    <row r="123" spans="4:9" s="75" customFormat="1" x14ac:dyDescent="0.2">
      <c r="D123" s="293"/>
      <c r="E123" s="293"/>
      <c r="F123" s="293"/>
      <c r="G123" s="293"/>
      <c r="H123" s="293"/>
      <c r="I123" s="293"/>
    </row>
    <row r="124" spans="4:9" s="75" customFormat="1" x14ac:dyDescent="0.2">
      <c r="D124" s="293"/>
      <c r="E124" s="293"/>
      <c r="F124" s="293"/>
      <c r="G124" s="293"/>
      <c r="H124" s="293"/>
      <c r="I124" s="293"/>
    </row>
    <row r="125" spans="4:9" s="75" customFormat="1" x14ac:dyDescent="0.2">
      <c r="D125" s="293"/>
      <c r="E125" s="293"/>
      <c r="F125" s="293"/>
      <c r="G125" s="293"/>
      <c r="H125" s="293"/>
      <c r="I125" s="293"/>
    </row>
    <row r="126" spans="4:9" s="75" customFormat="1" x14ac:dyDescent="0.2">
      <c r="D126" s="293"/>
      <c r="E126" s="293"/>
      <c r="F126" s="293"/>
      <c r="G126" s="293"/>
      <c r="H126" s="293"/>
      <c r="I126" s="293"/>
    </row>
    <row r="127" spans="4:9" s="75" customFormat="1" x14ac:dyDescent="0.2">
      <c r="D127" s="293"/>
      <c r="E127" s="293"/>
      <c r="F127" s="293"/>
      <c r="G127" s="293"/>
      <c r="H127" s="293"/>
      <c r="I127" s="293"/>
    </row>
    <row r="128" spans="4:9" s="75" customFormat="1" x14ac:dyDescent="0.2">
      <c r="D128" s="293"/>
      <c r="E128" s="293"/>
      <c r="F128" s="293"/>
      <c r="G128" s="293"/>
      <c r="H128" s="293"/>
      <c r="I128" s="293"/>
    </row>
    <row r="129" spans="4:9" s="75" customFormat="1" x14ac:dyDescent="0.2">
      <c r="D129" s="293"/>
      <c r="E129" s="293"/>
      <c r="F129" s="293"/>
      <c r="G129" s="293"/>
      <c r="H129" s="293"/>
      <c r="I129" s="293"/>
    </row>
    <row r="130" spans="4:9" s="75" customFormat="1" x14ac:dyDescent="0.2">
      <c r="D130" s="293"/>
      <c r="E130" s="293"/>
      <c r="F130" s="293"/>
      <c r="G130" s="293"/>
      <c r="H130" s="293"/>
      <c r="I130" s="293"/>
    </row>
    <row r="131" spans="4:9" s="75" customFormat="1" x14ac:dyDescent="0.2">
      <c r="D131" s="293"/>
      <c r="E131" s="293"/>
      <c r="F131" s="293"/>
      <c r="G131" s="293"/>
      <c r="H131" s="293"/>
      <c r="I131" s="293"/>
    </row>
    <row r="132" spans="4:9" s="75" customFormat="1" x14ac:dyDescent="0.2">
      <c r="D132" s="293"/>
      <c r="E132" s="293"/>
      <c r="F132" s="293"/>
      <c r="G132" s="293"/>
      <c r="H132" s="293"/>
      <c r="I132" s="293"/>
    </row>
    <row r="133" spans="4:9" s="75" customFormat="1" x14ac:dyDescent="0.2">
      <c r="D133" s="293"/>
      <c r="E133" s="293"/>
      <c r="F133" s="293"/>
      <c r="G133" s="293"/>
      <c r="H133" s="293"/>
      <c r="I133" s="293"/>
    </row>
    <row r="134" spans="4:9" s="75" customFormat="1" x14ac:dyDescent="0.2">
      <c r="D134" s="293"/>
      <c r="E134" s="293"/>
      <c r="F134" s="293"/>
      <c r="G134" s="293"/>
      <c r="H134" s="293"/>
      <c r="I134" s="293"/>
    </row>
    <row r="135" spans="4:9" s="75" customFormat="1" x14ac:dyDescent="0.2">
      <c r="D135" s="293"/>
      <c r="E135" s="293"/>
      <c r="F135" s="293"/>
      <c r="G135" s="293"/>
      <c r="H135" s="293"/>
      <c r="I135" s="293"/>
    </row>
    <row r="136" spans="4:9" s="75" customFormat="1" x14ac:dyDescent="0.2">
      <c r="D136" s="293"/>
      <c r="E136" s="293"/>
      <c r="F136" s="293"/>
      <c r="G136" s="293"/>
      <c r="H136" s="293"/>
      <c r="I136" s="293"/>
    </row>
    <row r="137" spans="4:9" s="75" customFormat="1" x14ac:dyDescent="0.2">
      <c r="D137" s="293"/>
      <c r="E137" s="293"/>
      <c r="F137" s="293"/>
      <c r="G137" s="293"/>
      <c r="H137" s="293"/>
      <c r="I137" s="293"/>
    </row>
    <row r="138" spans="4:9" s="75" customFormat="1" x14ac:dyDescent="0.2">
      <c r="D138" s="293"/>
      <c r="E138" s="293"/>
      <c r="F138" s="293"/>
      <c r="G138" s="293"/>
      <c r="H138" s="293"/>
      <c r="I138" s="293"/>
    </row>
    <row r="139" spans="4:9" s="75" customFormat="1" x14ac:dyDescent="0.2">
      <c r="D139" s="293"/>
      <c r="E139" s="293"/>
      <c r="F139" s="293"/>
      <c r="G139" s="293"/>
      <c r="H139" s="293"/>
      <c r="I139" s="293"/>
    </row>
    <row r="140" spans="4:9" s="75" customFormat="1" x14ac:dyDescent="0.2">
      <c r="D140" s="293"/>
      <c r="E140" s="293"/>
      <c r="F140" s="293"/>
      <c r="G140" s="293"/>
      <c r="H140" s="293"/>
      <c r="I140" s="293"/>
    </row>
    <row r="141" spans="4:9" s="75" customFormat="1" x14ac:dyDescent="0.2">
      <c r="D141" s="293"/>
      <c r="E141" s="293"/>
      <c r="F141" s="293"/>
      <c r="G141" s="293"/>
      <c r="H141" s="293"/>
      <c r="I141" s="293"/>
    </row>
    <row r="142" spans="4:9" s="75" customFormat="1" x14ac:dyDescent="0.2">
      <c r="D142" s="293"/>
      <c r="E142" s="293"/>
      <c r="F142" s="293"/>
      <c r="G142" s="293"/>
      <c r="H142" s="293"/>
      <c r="I142" s="293"/>
    </row>
    <row r="143" spans="4:9" s="75" customFormat="1" x14ac:dyDescent="0.2">
      <c r="D143" s="293"/>
      <c r="E143" s="293"/>
      <c r="F143" s="293"/>
      <c r="G143" s="293"/>
      <c r="H143" s="293"/>
      <c r="I143" s="293"/>
    </row>
    <row r="144" spans="4:9" s="75" customFormat="1" x14ac:dyDescent="0.2">
      <c r="D144" s="293"/>
      <c r="E144" s="293"/>
      <c r="F144" s="293"/>
      <c r="G144" s="293"/>
      <c r="H144" s="293"/>
      <c r="I144" s="293"/>
    </row>
    <row r="145" spans="4:9" s="75" customFormat="1" x14ac:dyDescent="0.2">
      <c r="D145" s="293"/>
      <c r="E145" s="293"/>
      <c r="F145" s="293"/>
      <c r="G145" s="293"/>
      <c r="H145" s="293"/>
      <c r="I145" s="293"/>
    </row>
    <row r="146" spans="4:9" s="75" customFormat="1" x14ac:dyDescent="0.2">
      <c r="D146" s="293"/>
      <c r="E146" s="293"/>
      <c r="F146" s="293"/>
      <c r="G146" s="293"/>
      <c r="H146" s="293"/>
      <c r="I146" s="293"/>
    </row>
    <row r="147" spans="4:9" s="75" customFormat="1" x14ac:dyDescent="0.2">
      <c r="D147" s="293"/>
      <c r="E147" s="293"/>
      <c r="F147" s="293"/>
      <c r="G147" s="293"/>
      <c r="H147" s="293"/>
      <c r="I147" s="293"/>
    </row>
    <row r="148" spans="4:9" s="75" customFormat="1" x14ac:dyDescent="0.2">
      <c r="D148" s="293"/>
      <c r="E148" s="293"/>
      <c r="F148" s="293"/>
      <c r="G148" s="293"/>
      <c r="H148" s="293"/>
      <c r="I148" s="293"/>
    </row>
    <row r="149" spans="4:9" s="75" customFormat="1" x14ac:dyDescent="0.2">
      <c r="D149" s="293"/>
      <c r="E149" s="293"/>
      <c r="F149" s="293"/>
      <c r="G149" s="293"/>
      <c r="H149" s="293"/>
      <c r="I149" s="293"/>
    </row>
    <row r="150" spans="4:9" s="75" customFormat="1" x14ac:dyDescent="0.2">
      <c r="D150" s="293"/>
      <c r="E150" s="293"/>
      <c r="F150" s="293"/>
      <c r="G150" s="293"/>
      <c r="H150" s="293"/>
      <c r="I150" s="293"/>
    </row>
    <row r="151" spans="4:9" s="75" customFormat="1" x14ac:dyDescent="0.2">
      <c r="D151" s="293"/>
      <c r="E151" s="293"/>
      <c r="F151" s="293"/>
      <c r="G151" s="293"/>
      <c r="H151" s="293"/>
      <c r="I151" s="293"/>
    </row>
    <row r="152" spans="4:9" s="75" customFormat="1" x14ac:dyDescent="0.2">
      <c r="D152" s="293"/>
      <c r="E152" s="293"/>
      <c r="F152" s="293"/>
      <c r="G152" s="293"/>
      <c r="H152" s="293"/>
      <c r="I152" s="293"/>
    </row>
    <row r="153" spans="4:9" x14ac:dyDescent="0.2">
      <c r="D153" s="292"/>
      <c r="E153" s="292"/>
      <c r="F153" s="292"/>
      <c r="G153" s="292"/>
      <c r="H153" s="292"/>
      <c r="I153" s="292"/>
    </row>
    <row r="154" spans="4:9" x14ac:dyDescent="0.2">
      <c r="D154" s="292"/>
      <c r="E154" s="292"/>
      <c r="F154" s="292"/>
      <c r="G154" s="292"/>
      <c r="H154" s="292"/>
      <c r="I154" s="292"/>
    </row>
    <row r="155" spans="4:9" x14ac:dyDescent="0.2">
      <c r="D155" s="292"/>
      <c r="E155" s="292"/>
      <c r="F155" s="292"/>
      <c r="G155" s="292"/>
      <c r="H155" s="292"/>
      <c r="I155" s="292"/>
    </row>
    <row r="156" spans="4:9" x14ac:dyDescent="0.2">
      <c r="D156" s="292"/>
      <c r="E156" s="292"/>
      <c r="F156" s="292"/>
      <c r="G156" s="292"/>
      <c r="H156" s="292"/>
      <c r="I156" s="292"/>
    </row>
    <row r="157" spans="4:9" x14ac:dyDescent="0.2">
      <c r="D157" s="292"/>
      <c r="E157" s="292"/>
      <c r="F157" s="292"/>
      <c r="G157" s="292"/>
      <c r="H157" s="292"/>
      <c r="I157" s="292"/>
    </row>
    <row r="158" spans="4:9" x14ac:dyDescent="0.2">
      <c r="D158" s="292"/>
      <c r="E158" s="292"/>
      <c r="F158" s="292"/>
      <c r="G158" s="292"/>
      <c r="H158" s="292"/>
      <c r="I158" s="292"/>
    </row>
    <row r="159" spans="4:9" x14ac:dyDescent="0.2">
      <c r="D159" s="292"/>
      <c r="E159" s="292"/>
      <c r="F159" s="292"/>
      <c r="G159" s="292"/>
      <c r="H159" s="292"/>
      <c r="I159" s="292"/>
    </row>
    <row r="160" spans="4:9" x14ac:dyDescent="0.2">
      <c r="D160" s="292"/>
      <c r="E160" s="292"/>
      <c r="F160" s="292"/>
      <c r="G160" s="292"/>
      <c r="H160" s="292"/>
      <c r="I160" s="292"/>
    </row>
    <row r="161" spans="4:9" x14ac:dyDescent="0.2">
      <c r="D161" s="292"/>
      <c r="E161" s="292"/>
      <c r="F161" s="292"/>
      <c r="G161" s="292"/>
      <c r="H161" s="292"/>
      <c r="I161" s="292"/>
    </row>
    <row r="162" spans="4:9" x14ac:dyDescent="0.2">
      <c r="D162" s="292"/>
      <c r="E162" s="292"/>
      <c r="F162" s="292"/>
      <c r="G162" s="292"/>
      <c r="H162" s="292"/>
      <c r="I162" s="292"/>
    </row>
    <row r="163" spans="4:9" x14ac:dyDescent="0.2">
      <c r="D163" s="292"/>
      <c r="E163" s="292"/>
      <c r="F163" s="292"/>
      <c r="G163" s="292"/>
      <c r="H163" s="292"/>
      <c r="I163" s="292"/>
    </row>
    <row r="164" spans="4:9" x14ac:dyDescent="0.2">
      <c r="D164" s="292"/>
      <c r="E164" s="292"/>
      <c r="F164" s="292"/>
      <c r="G164" s="292"/>
      <c r="H164" s="292"/>
      <c r="I164" s="292"/>
    </row>
    <row r="165" spans="4:9" x14ac:dyDescent="0.2">
      <c r="D165" s="292"/>
      <c r="E165" s="292"/>
      <c r="F165" s="292"/>
      <c r="G165" s="292"/>
      <c r="H165" s="292"/>
      <c r="I165" s="292"/>
    </row>
    <row r="166" spans="4:9" x14ac:dyDescent="0.2">
      <c r="D166" s="292"/>
      <c r="E166" s="292"/>
      <c r="F166" s="292"/>
      <c r="G166" s="292"/>
      <c r="H166" s="292"/>
      <c r="I166" s="292"/>
    </row>
    <row r="167" spans="4:9" x14ac:dyDescent="0.2">
      <c r="D167" s="292"/>
      <c r="E167" s="292"/>
      <c r="F167" s="292"/>
      <c r="G167" s="292"/>
      <c r="H167" s="292"/>
      <c r="I167" s="292"/>
    </row>
    <row r="168" spans="4:9" x14ac:dyDescent="0.2">
      <c r="D168" s="292"/>
      <c r="E168" s="292"/>
      <c r="F168" s="292"/>
      <c r="G168" s="292"/>
      <c r="H168" s="292"/>
      <c r="I168" s="292"/>
    </row>
    <row r="169" spans="4:9" x14ac:dyDescent="0.2">
      <c r="D169" s="292"/>
      <c r="E169" s="292"/>
      <c r="F169" s="292"/>
      <c r="G169" s="292"/>
      <c r="H169" s="292"/>
      <c r="I169" s="292"/>
    </row>
    <row r="170" spans="4:9" x14ac:dyDescent="0.2">
      <c r="D170" s="292"/>
      <c r="E170" s="292"/>
      <c r="F170" s="292"/>
      <c r="G170" s="292"/>
      <c r="H170" s="292"/>
      <c r="I170" s="292"/>
    </row>
    <row r="171" spans="4:9" x14ac:dyDescent="0.2">
      <c r="D171" s="292"/>
      <c r="E171" s="292"/>
      <c r="F171" s="292"/>
      <c r="G171" s="292"/>
      <c r="H171" s="292"/>
      <c r="I171" s="292"/>
    </row>
    <row r="172" spans="4:9" x14ac:dyDescent="0.2">
      <c r="D172" s="292"/>
      <c r="E172" s="292"/>
      <c r="F172" s="292"/>
      <c r="G172" s="292"/>
      <c r="H172" s="292"/>
      <c r="I172" s="292"/>
    </row>
    <row r="173" spans="4:9" x14ac:dyDescent="0.2">
      <c r="D173" s="292"/>
      <c r="E173" s="292"/>
      <c r="F173" s="292"/>
      <c r="G173" s="292"/>
      <c r="H173" s="292"/>
      <c r="I173" s="292"/>
    </row>
    <row r="174" spans="4:9" x14ac:dyDescent="0.2">
      <c r="D174" s="292"/>
      <c r="E174" s="292"/>
      <c r="F174" s="292"/>
      <c r="G174" s="292"/>
      <c r="H174" s="292"/>
      <c r="I174" s="292"/>
    </row>
    <row r="175" spans="4:9" x14ac:dyDescent="0.2">
      <c r="D175" s="292"/>
      <c r="E175" s="292"/>
      <c r="F175" s="292"/>
      <c r="G175" s="292"/>
      <c r="H175" s="292"/>
      <c r="I175" s="292"/>
    </row>
    <row r="176" spans="4:9" x14ac:dyDescent="0.2">
      <c r="D176" s="292"/>
      <c r="E176" s="292"/>
      <c r="F176" s="292"/>
      <c r="G176" s="292"/>
      <c r="H176" s="292"/>
      <c r="I176" s="292"/>
    </row>
  </sheetData>
  <sheetProtection algorithmName="SHA-512" hashValue="uxmfQnYXwfSNV01+4P4O9oNGawd7h9lsN1OZi2H/OeytUB2Mso0/+EJxJoq603+HE3V5R+00Fg++nN/N0EDlXQ==" saltValue="wMTtP+oqMO5IWj9MxCybNQ==" spinCount="100000" sheet="1" objects="1" scenarios="1" selectLockedCells="1" selectUnlockedCells="1"/>
  <mergeCells count="16">
    <mergeCell ref="A38:A40"/>
    <mergeCell ref="D1:E1"/>
    <mergeCell ref="F1:G1"/>
    <mergeCell ref="H1:I1"/>
    <mergeCell ref="A19:A22"/>
    <mergeCell ref="A35:A37"/>
    <mergeCell ref="A23:A24"/>
    <mergeCell ref="A25:A28"/>
    <mergeCell ref="A29:A30"/>
    <mergeCell ref="A32:A33"/>
    <mergeCell ref="A17:A18"/>
    <mergeCell ref="A3:A5"/>
    <mergeCell ref="A6:A8"/>
    <mergeCell ref="A9:A11"/>
    <mergeCell ref="A12:A14"/>
    <mergeCell ref="A15:A16"/>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191555A3A3BF34391EBA35D0A4D7A24" ma:contentTypeVersion="13" ma:contentTypeDescription="Create a new document." ma:contentTypeScope="" ma:versionID="52d374e3576b9b143aeab2ed2032bac0">
  <xsd:schema xmlns:xsd="http://www.w3.org/2001/XMLSchema" xmlns:xs="http://www.w3.org/2001/XMLSchema" xmlns:p="http://schemas.microsoft.com/office/2006/metadata/properties" xmlns:ns3="4d330d8d-8b9b-4e03-b413-056555ceff3c" xmlns:ns4="f9c0e277-44de-41c0-9103-cc4f180c100d" targetNamespace="http://schemas.microsoft.com/office/2006/metadata/properties" ma:root="true" ma:fieldsID="200204b87f03b80fe2072da23cf09f33" ns3:_="" ns4:_="">
    <xsd:import namespace="4d330d8d-8b9b-4e03-b413-056555ceff3c"/>
    <xsd:import namespace="f9c0e277-44de-41c0-9103-cc4f180c100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Location"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330d8d-8b9b-4e03-b413-056555ceff3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c0e277-44de-41c0-9103-cc4f180c100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0A170E-C02E-4136-95E1-9246A515E220}">
  <ds:schemaRefs>
    <ds:schemaRef ds:uri="http://schemas.microsoft.com/office/2006/metadata/properties"/>
    <ds:schemaRef ds:uri="f9c0e277-44de-41c0-9103-cc4f180c100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4d330d8d-8b9b-4e03-b413-056555ceff3c"/>
    <ds:schemaRef ds:uri="http://www.w3.org/XML/1998/namespace"/>
    <ds:schemaRef ds:uri="http://purl.org/dc/dcmitype/"/>
  </ds:schemaRefs>
</ds:datastoreItem>
</file>

<file path=customXml/itemProps2.xml><?xml version="1.0" encoding="utf-8"?>
<ds:datastoreItem xmlns:ds="http://schemas.openxmlformats.org/officeDocument/2006/customXml" ds:itemID="{DD13EFC2-B2AC-4FBD-A6DB-BC13345393ED}">
  <ds:schemaRefs>
    <ds:schemaRef ds:uri="http://schemas.microsoft.com/sharepoint/v3/contenttype/forms"/>
  </ds:schemaRefs>
</ds:datastoreItem>
</file>

<file path=customXml/itemProps3.xml><?xml version="1.0" encoding="utf-8"?>
<ds:datastoreItem xmlns:ds="http://schemas.openxmlformats.org/officeDocument/2006/customXml" ds:itemID="{6B7E5CC7-836D-4EBD-879B-9CD47170BA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330d8d-8b9b-4e03-b413-056555ceff3c"/>
    <ds:schemaRef ds:uri="f9c0e277-44de-41c0-9103-cc4f180c10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Inledning</vt:lpstr>
      <vt:lpstr>Inmatning Rapportering</vt:lpstr>
      <vt:lpstr>Inmatning Väg spec fordonsinfo</vt:lpstr>
      <vt:lpstr>Väg drivmedelsåtgång</vt:lpstr>
      <vt:lpstr>Väg körsträcka</vt:lpstr>
      <vt:lpstr>Spårtrafik</vt:lpstr>
      <vt:lpstr>Buss, flyg, sjöfart</vt:lpstr>
      <vt:lpstr>Väg Taxi</vt:lpstr>
      <vt:lpstr>Arbetsmaskiner körtid</vt:lpstr>
      <vt:lpstr>GWP faktorer</vt:lpstr>
    </vt:vector>
  </TitlesOfParts>
  <Company>Naturvårdsverket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dc:creator>
  <cp:lastModifiedBy>Tomas Wisell</cp:lastModifiedBy>
  <cp:lastPrinted>2010-10-06T12:20:47Z</cp:lastPrinted>
  <dcterms:created xsi:type="dcterms:W3CDTF">2007-11-13T10:05:12Z</dcterms:created>
  <dcterms:modified xsi:type="dcterms:W3CDTF">2022-12-15T10:55:57Z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0x010100D191555A3A3BF34391EBA35D0A4D7A24</vt:lpwstr>
  </property>
</Properties>
</file>